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015" activeTab="0"/>
  </bookViews>
  <sheets>
    <sheet name="labolatorium (2)" sheetId="1" r:id="rId1"/>
    <sheet name="zestawienie" sheetId="2" r:id="rId2"/>
  </sheets>
  <definedNames/>
  <calcPr fullCalcOnLoad="1"/>
</workbook>
</file>

<file path=xl/comments1.xml><?xml version="1.0" encoding="utf-8"?>
<comments xmlns="http://schemas.openxmlformats.org/spreadsheetml/2006/main">
  <authors>
    <author>Ciepłownia C-13</author>
  </authors>
  <commentList>
    <comment ref="D7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21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37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51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65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80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95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110" authorId="0">
      <text>
        <r>
          <rPr>
            <sz val="8"/>
            <rFont val="Tahoma"/>
            <family val="0"/>
          </rPr>
          <t xml:space="preserve">powierzchnia ścian
</t>
        </r>
      </text>
    </comment>
    <comment ref="D126" authorId="0">
      <text>
        <r>
          <rPr>
            <sz val="8"/>
            <rFont val="Tahoma"/>
            <family val="0"/>
          </rPr>
          <t xml:space="preserve">powierzchnia ścian
</t>
        </r>
      </text>
    </comment>
  </commentList>
</comments>
</file>

<file path=xl/sharedStrings.xml><?xml version="1.0" encoding="utf-8"?>
<sst xmlns="http://schemas.openxmlformats.org/spreadsheetml/2006/main" count="187" uniqueCount="46">
  <si>
    <t>pomieszczenie do badań labolatoryjnych 1 (substancje chemiczne)</t>
  </si>
  <si>
    <t>l [m]</t>
  </si>
  <si>
    <t>h [m]</t>
  </si>
  <si>
    <t>ściany płytki</t>
  </si>
  <si>
    <t>ściany emulsja</t>
  </si>
  <si>
    <t>ściany olejna</t>
  </si>
  <si>
    <t>drzwi</t>
  </si>
  <si>
    <t>Sufit plyty regips</t>
  </si>
  <si>
    <t>Sufit emulsja</t>
  </si>
  <si>
    <t>Podłoga płytki</t>
  </si>
  <si>
    <t>Drzwi do wymiany</t>
  </si>
  <si>
    <t>Sciana plyty regips</t>
  </si>
  <si>
    <t>Powierzchnia do gipsowania</t>
  </si>
  <si>
    <t>pomieszczenie do badań labolatoryjnych 2 (kalorymetr i wagi)</t>
  </si>
  <si>
    <t>Zlew + bateria</t>
  </si>
  <si>
    <t>szt</t>
  </si>
  <si>
    <t xml:space="preserve">pomieszczenie 3 - odgazowywacz </t>
  </si>
  <si>
    <t>ściany/dżwigary olejna</t>
  </si>
  <si>
    <t>Podłoga malowanie olejna/chlorokauczuk</t>
  </si>
  <si>
    <t>pomieszczenie 4 - nad odgazowaniem termicznym</t>
  </si>
  <si>
    <t>Podłoga malowanie olejna</t>
  </si>
  <si>
    <t>pomieszczenie 5 - biuro</t>
  </si>
  <si>
    <t>pomieszczenie 6 (suszarki, piece)</t>
  </si>
  <si>
    <t>pomieszczenie 7 ( młynki )</t>
  </si>
  <si>
    <t>pomieszczenie 8 ( łazienka )</t>
  </si>
  <si>
    <t>korytarz</t>
  </si>
  <si>
    <t>Remont labolatorium - powierzchnie i armatura</t>
  </si>
  <si>
    <t>Powierzchnia do malowania farbą emulsyjną</t>
  </si>
  <si>
    <r>
      <t>m</t>
    </r>
    <r>
      <rPr>
        <b/>
        <vertAlign val="superscript"/>
        <sz val="10"/>
        <rFont val="Times New Roman CE"/>
        <family val="1"/>
      </rPr>
      <t>2</t>
    </r>
  </si>
  <si>
    <t>Powierzchnia do malowania farbą olejną</t>
  </si>
  <si>
    <t>Powierzchnia - ściany płytki</t>
  </si>
  <si>
    <t>Powierzchnia do malowania farbą emulsyjną sufity</t>
  </si>
  <si>
    <t>Powierzchnia - podłoga malowanie olejna/chlorok</t>
  </si>
  <si>
    <t>Powierzchnia - płyta regipsowa</t>
  </si>
  <si>
    <r>
      <t>m</t>
    </r>
    <r>
      <rPr>
        <b/>
        <vertAlign val="superscript"/>
        <sz val="10"/>
        <rFont val="Times New Roman CE"/>
        <family val="1"/>
      </rPr>
      <t>1</t>
    </r>
  </si>
  <si>
    <t>Powierzchnia - podłoga płytki</t>
  </si>
  <si>
    <t>200 x 80</t>
  </si>
  <si>
    <t>7 szt</t>
  </si>
  <si>
    <t>200 x 70</t>
  </si>
  <si>
    <t>1 szt</t>
  </si>
  <si>
    <t>200 x 90</t>
  </si>
  <si>
    <t>Grzejniki</t>
  </si>
  <si>
    <t>3 szt</t>
  </si>
  <si>
    <t>Wymiana urzadzenia sanitarnego ( spłuczka z miską kompaktową i deską sedesową )</t>
  </si>
  <si>
    <t>1 kpl</t>
  </si>
  <si>
    <t>Zał.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</si>
</sst>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_ ;[Red]\-0.00\ "/>
    <numFmt numFmtId="169" formatCode="0.0_ ;[Red]\-0.0\ "/>
    <numFmt numFmtId="170" formatCode="0_ ;[Red]\-0\ "/>
  </numFmts>
  <fonts count="9">
    <font>
      <sz val="10"/>
      <name val="Times New Roman CE"/>
      <family val="0"/>
    </font>
    <font>
      <i/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6"/>
      <name val="Times New Roman CE"/>
      <family val="1"/>
    </font>
    <font>
      <sz val="8"/>
      <name val="Tahoma"/>
      <family val="0"/>
    </font>
    <font>
      <b/>
      <sz val="8"/>
      <name val="Times New Roman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1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8" fontId="2" fillId="3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workbookViewId="0" topLeftCell="A121">
      <selection activeCell="K141" sqref="K141"/>
    </sheetView>
  </sheetViews>
  <sheetFormatPr defaultColWidth="9.00390625" defaultRowHeight="12.75"/>
  <cols>
    <col min="1" max="1" width="5.00390625" style="1" customWidth="1"/>
    <col min="2" max="5" width="9.375" style="1" customWidth="1"/>
    <col min="6" max="6" width="9.00390625" style="1" customWidth="1"/>
    <col min="7" max="7" width="8.50390625" style="1" customWidth="1"/>
    <col min="8" max="8" width="9.375" style="1" customWidth="1"/>
    <col min="9" max="9" width="6.875" style="5" bestFit="1" customWidth="1"/>
    <col min="10" max="10" width="5.875" style="1" bestFit="1" customWidth="1"/>
    <col min="11" max="12" width="9.375" style="1" customWidth="1"/>
    <col min="13" max="13" width="9.375" style="5" customWidth="1"/>
    <col min="14" max="14" width="5.875" style="6" bestFit="1" customWidth="1"/>
    <col min="15" max="18" width="8.375" style="1" customWidth="1"/>
    <col min="19" max="16384" width="9.375" style="1" customWidth="1"/>
  </cols>
  <sheetData>
    <row r="1" spans="2:9" ht="12.75">
      <c r="B1" s="2" t="s">
        <v>0</v>
      </c>
      <c r="C1" s="3"/>
      <c r="D1" s="3"/>
      <c r="E1" s="3"/>
      <c r="F1" s="3"/>
      <c r="G1" s="3"/>
      <c r="H1" s="3"/>
      <c r="I1" s="4"/>
    </row>
    <row r="2" spans="2:15" ht="12.75">
      <c r="B2" s="7" t="s">
        <v>1</v>
      </c>
      <c r="C2" s="7" t="s">
        <v>2</v>
      </c>
      <c r="G2" s="1" t="s">
        <v>3</v>
      </c>
      <c r="K2" s="1" t="s">
        <v>4</v>
      </c>
      <c r="O2" s="1" t="s">
        <v>5</v>
      </c>
    </row>
    <row r="3" spans="1:13" ht="12.75">
      <c r="A3" s="8">
        <v>1</v>
      </c>
      <c r="B3" s="1">
        <v>4.8</v>
      </c>
      <c r="C3" s="1">
        <v>3.8</v>
      </c>
      <c r="D3" s="1">
        <f>+C3*B3</f>
        <v>18.24</v>
      </c>
      <c r="G3" s="1">
        <v>4.8</v>
      </c>
      <c r="H3" s="1">
        <v>1.6</v>
      </c>
      <c r="I3" s="5">
        <f>+H3*G3</f>
        <v>7.68</v>
      </c>
      <c r="K3" s="1">
        <v>4.8</v>
      </c>
      <c r="L3" s="1">
        <v>1.7</v>
      </c>
      <c r="M3" s="5">
        <f>+L3*K3</f>
        <v>8.16</v>
      </c>
    </row>
    <row r="4" spans="1:13" ht="12.75">
      <c r="A4" s="8">
        <v>2</v>
      </c>
      <c r="B4" s="1">
        <v>6.3</v>
      </c>
      <c r="C4" s="1">
        <v>3.8</v>
      </c>
      <c r="D4" s="1">
        <f>+C4*B4</f>
        <v>23.939999999999998</v>
      </c>
      <c r="G4" s="1">
        <v>6.3</v>
      </c>
      <c r="H4" s="1">
        <v>1.6</v>
      </c>
      <c r="I4" s="5">
        <f>+H4*G4</f>
        <v>10.08</v>
      </c>
      <c r="K4" s="1">
        <v>6.3</v>
      </c>
      <c r="L4" s="1">
        <v>1.7</v>
      </c>
      <c r="M4" s="5">
        <f>+L4*K4</f>
        <v>10.709999999999999</v>
      </c>
    </row>
    <row r="5" spans="1:13" ht="12.75">
      <c r="A5" s="8">
        <v>3</v>
      </c>
      <c r="B5" s="1">
        <v>4.8</v>
      </c>
      <c r="C5" s="1">
        <v>3.8</v>
      </c>
      <c r="D5" s="1">
        <f>+C5*B5</f>
        <v>18.24</v>
      </c>
      <c r="F5" s="1" t="s">
        <v>6</v>
      </c>
      <c r="I5" s="5">
        <f>-1.6*0.8</f>
        <v>-1.2800000000000002</v>
      </c>
      <c r="J5" s="1">
        <f>-0.4*0.8</f>
        <v>-0.32000000000000006</v>
      </c>
      <c r="K5" s="1">
        <v>4.8</v>
      </c>
      <c r="L5" s="1">
        <v>1.2</v>
      </c>
      <c r="M5" s="5">
        <f>+L5*K5-J5</f>
        <v>6.08</v>
      </c>
    </row>
    <row r="6" spans="1:13" ht="12.75">
      <c r="A6" s="8">
        <v>4</v>
      </c>
      <c r="B6" s="1">
        <v>6.3</v>
      </c>
      <c r="C6" s="1">
        <v>3.8</v>
      </c>
      <c r="D6" s="1">
        <f>+C6*B6</f>
        <v>23.939999999999998</v>
      </c>
      <c r="K6" s="1">
        <v>6.3</v>
      </c>
      <c r="L6" s="1">
        <v>3.3</v>
      </c>
      <c r="M6" s="5">
        <f>+L6*K6</f>
        <v>20.79</v>
      </c>
    </row>
    <row r="7" spans="4:13" ht="14.25" customHeight="1">
      <c r="D7" s="9">
        <f>SUM(D3:D6)</f>
        <v>84.35999999999999</v>
      </c>
      <c r="I7" s="9">
        <f>SUM(I3:I6)</f>
        <v>16.479999999999997</v>
      </c>
      <c r="M7" s="9">
        <f>SUM(M3:M6)</f>
        <v>45.739999999999995</v>
      </c>
    </row>
    <row r="8" spans="2:9" ht="12.75">
      <c r="B8" s="1" t="s">
        <v>7</v>
      </c>
      <c r="E8" s="1">
        <v>6.3</v>
      </c>
      <c r="F8" s="1">
        <v>4.8</v>
      </c>
      <c r="G8" s="1">
        <f>+F8*E8</f>
        <v>30.24</v>
      </c>
      <c r="I8" s="5">
        <f>SUM(G8:H8)</f>
        <v>30.24</v>
      </c>
    </row>
    <row r="9" spans="2:9" ht="12.75">
      <c r="B9" s="1" t="s">
        <v>8</v>
      </c>
      <c r="E9" s="1">
        <v>6.3</v>
      </c>
      <c r="F9" s="1">
        <v>4.8</v>
      </c>
      <c r="G9" s="10">
        <f>+F9*E9</f>
        <v>30.24</v>
      </c>
      <c r="I9" s="5">
        <f>SUM(G9:H9)</f>
        <v>30.24</v>
      </c>
    </row>
    <row r="10" spans="2:9" ht="12.75">
      <c r="B10" s="1" t="s">
        <v>9</v>
      </c>
      <c r="E10" s="1">
        <v>6.3</v>
      </c>
      <c r="F10" s="1">
        <v>4.8</v>
      </c>
      <c r="G10" s="10">
        <f>+F10*E10</f>
        <v>30.24</v>
      </c>
      <c r="I10" s="5">
        <f>SUM(G10:H10)</f>
        <v>30.24</v>
      </c>
    </row>
    <row r="11" spans="2:9" ht="12.75">
      <c r="B11" s="1" t="s">
        <v>10</v>
      </c>
      <c r="E11" s="1">
        <v>2</v>
      </c>
      <c r="F11" s="1">
        <v>0.8</v>
      </c>
      <c r="G11" s="10">
        <f>+F11*E11</f>
        <v>1.6</v>
      </c>
      <c r="I11" s="5">
        <f>SUM(G11:H11)</f>
        <v>1.6</v>
      </c>
    </row>
    <row r="12" spans="2:9" ht="12.75">
      <c r="B12" s="1" t="s">
        <v>11</v>
      </c>
      <c r="E12" s="1">
        <v>6.3</v>
      </c>
      <c r="F12" s="1">
        <v>3.8</v>
      </c>
      <c r="G12" s="1">
        <f>+F12*E12</f>
        <v>23.939999999999998</v>
      </c>
      <c r="H12" s="1">
        <f>0.9*4.8+1.6*4.8</f>
        <v>12</v>
      </c>
      <c r="I12" s="5">
        <f>SUM(G12:H12)</f>
        <v>35.94</v>
      </c>
    </row>
    <row r="13" spans="2:9" ht="12.75">
      <c r="B13" s="6" t="s">
        <v>12</v>
      </c>
      <c r="C13" s="6"/>
      <c r="D13" s="6"/>
      <c r="E13" s="6"/>
      <c r="F13" s="6"/>
      <c r="I13" s="5">
        <f>6.3*3.3+M5</f>
        <v>26.869999999999997</v>
      </c>
    </row>
    <row r="14" ht="12.75"/>
    <row r="15" spans="2:9" ht="12.75">
      <c r="B15" s="2" t="s">
        <v>13</v>
      </c>
      <c r="C15" s="3"/>
      <c r="D15" s="3"/>
      <c r="E15" s="3"/>
      <c r="F15" s="3"/>
      <c r="G15" s="3"/>
      <c r="H15" s="3"/>
      <c r="I15" s="4"/>
    </row>
    <row r="16" spans="2:15" ht="12.75">
      <c r="B16" s="7" t="s">
        <v>1</v>
      </c>
      <c r="C16" s="7" t="s">
        <v>2</v>
      </c>
      <c r="G16" s="1" t="s">
        <v>3</v>
      </c>
      <c r="K16" s="1" t="s">
        <v>4</v>
      </c>
      <c r="O16" s="1" t="s">
        <v>5</v>
      </c>
    </row>
    <row r="17" spans="1:13" ht="12.75">
      <c r="A17" s="8">
        <v>1</v>
      </c>
      <c r="B17" s="1">
        <v>2.9</v>
      </c>
      <c r="C17" s="1">
        <v>3.8</v>
      </c>
      <c r="D17" s="1">
        <f>+C17*B17</f>
        <v>11.02</v>
      </c>
      <c r="G17" s="1">
        <v>2.9</v>
      </c>
      <c r="H17" s="1">
        <v>1.6</v>
      </c>
      <c r="I17" s="5">
        <f>+H17*G17</f>
        <v>4.64</v>
      </c>
      <c r="K17" s="1">
        <v>2.9</v>
      </c>
      <c r="L17" s="1">
        <v>1.7</v>
      </c>
      <c r="M17" s="5">
        <f>+L17*K17</f>
        <v>4.93</v>
      </c>
    </row>
    <row r="18" spans="1:13" ht="12.75">
      <c r="A18" s="8">
        <v>2</v>
      </c>
      <c r="B18" s="1">
        <v>6.3</v>
      </c>
      <c r="C18" s="1">
        <v>3.8</v>
      </c>
      <c r="D18" s="1">
        <f>+C18*B18</f>
        <v>23.939999999999998</v>
      </c>
      <c r="G18" s="1">
        <v>6.3</v>
      </c>
      <c r="H18" s="1">
        <v>1.6</v>
      </c>
      <c r="I18" s="5">
        <f>+H18*G18</f>
        <v>10.08</v>
      </c>
      <c r="K18" s="1">
        <v>6.3</v>
      </c>
      <c r="L18" s="1">
        <v>1.7</v>
      </c>
      <c r="M18" s="5">
        <f>+L18*K18</f>
        <v>10.709999999999999</v>
      </c>
    </row>
    <row r="19" spans="1:13" ht="12.75">
      <c r="A19" s="8">
        <v>3</v>
      </c>
      <c r="B19" s="1">
        <v>2.9</v>
      </c>
      <c r="C19" s="1">
        <v>3.8</v>
      </c>
      <c r="D19" s="1">
        <f>+C19*B19</f>
        <v>11.02</v>
      </c>
      <c r="F19" s="1" t="s">
        <v>6</v>
      </c>
      <c r="I19" s="5">
        <f>-1.6*0.8</f>
        <v>-1.2800000000000002</v>
      </c>
      <c r="J19" s="1">
        <f>-0.4*0.8</f>
        <v>-0.32000000000000006</v>
      </c>
      <c r="K19" s="1">
        <v>2.9</v>
      </c>
      <c r="L19" s="1">
        <v>2.5</v>
      </c>
      <c r="M19" s="5">
        <f>+L19*K19-J19</f>
        <v>7.57</v>
      </c>
    </row>
    <row r="20" spans="1:13" ht="12.75">
      <c r="A20" s="8">
        <v>4</v>
      </c>
      <c r="B20" s="1">
        <v>6.3</v>
      </c>
      <c r="C20" s="1">
        <v>3.8</v>
      </c>
      <c r="D20" s="1">
        <f>+C20*B20</f>
        <v>23.939999999999998</v>
      </c>
      <c r="K20" s="1">
        <v>6.3</v>
      </c>
      <c r="L20" s="1">
        <v>3.3</v>
      </c>
      <c r="M20" s="5">
        <f>+L20*K20</f>
        <v>20.79</v>
      </c>
    </row>
    <row r="21" spans="4:13" ht="14.25" customHeight="1">
      <c r="D21" s="9">
        <f>SUM(D17:D20)</f>
        <v>69.91999999999999</v>
      </c>
      <c r="I21" s="9">
        <f>SUM(I17:I20)</f>
        <v>13.439999999999998</v>
      </c>
      <c r="M21" s="9">
        <f>SUM(M17:M20)</f>
        <v>44</v>
      </c>
    </row>
    <row r="22" spans="2:9" ht="12.75">
      <c r="B22" s="1" t="s">
        <v>7</v>
      </c>
      <c r="E22" s="1">
        <v>6.3</v>
      </c>
      <c r="F22" s="1">
        <v>2.9</v>
      </c>
      <c r="G22" s="10">
        <f>+F22*E22</f>
        <v>18.27</v>
      </c>
      <c r="I22" s="5">
        <f>SUM(G22:H22)</f>
        <v>18.27</v>
      </c>
    </row>
    <row r="23" spans="2:9" ht="12.75">
      <c r="B23" s="1" t="s">
        <v>8</v>
      </c>
      <c r="E23" s="1">
        <v>6.3</v>
      </c>
      <c r="F23" s="1">
        <v>2.9</v>
      </c>
      <c r="G23" s="10">
        <f>+F23*E23</f>
        <v>18.27</v>
      </c>
      <c r="I23" s="5">
        <f>SUM(G23:H23)</f>
        <v>18.27</v>
      </c>
    </row>
    <row r="24" spans="2:9" ht="12.75">
      <c r="B24" s="1" t="s">
        <v>9</v>
      </c>
      <c r="E24" s="1">
        <v>6.3</v>
      </c>
      <c r="F24" s="1">
        <v>2.9</v>
      </c>
      <c r="G24" s="10">
        <f>+F24*E24</f>
        <v>18.27</v>
      </c>
      <c r="I24" s="5">
        <f>SUM(G24:H24)</f>
        <v>18.27</v>
      </c>
    </row>
    <row r="25" spans="2:9" ht="12.75">
      <c r="B25" s="1" t="s">
        <v>10</v>
      </c>
      <c r="E25" s="1">
        <v>2</v>
      </c>
      <c r="F25" s="1">
        <v>0.8</v>
      </c>
      <c r="G25" s="10">
        <f>+F25*E25</f>
        <v>1.6</v>
      </c>
      <c r="I25" s="5">
        <f>SUM(G25:H25)</f>
        <v>1.6</v>
      </c>
    </row>
    <row r="26" spans="2:9" ht="12.75">
      <c r="B26" s="1" t="s">
        <v>11</v>
      </c>
      <c r="G26" s="10"/>
      <c r="H26" s="1">
        <f>0.9*2.9+1.6*2.9</f>
        <v>7.25</v>
      </c>
      <c r="I26" s="5">
        <f>SUM(G26:H26)</f>
        <v>7.25</v>
      </c>
    </row>
    <row r="27" spans="2:8" ht="12.75">
      <c r="B27" s="1" t="s">
        <v>14</v>
      </c>
      <c r="G27" s="10">
        <v>1</v>
      </c>
      <c r="H27" s="1" t="s">
        <v>15</v>
      </c>
    </row>
    <row r="28" spans="2:9" ht="12.75">
      <c r="B28" s="6" t="s">
        <v>12</v>
      </c>
      <c r="C28" s="6"/>
      <c r="D28" s="6"/>
      <c r="E28" s="6"/>
      <c r="F28" s="6"/>
      <c r="I28" s="5">
        <f>M21</f>
        <v>44</v>
      </c>
    </row>
    <row r="29" spans="2:6" ht="12.75">
      <c r="B29" s="6"/>
      <c r="C29" s="6"/>
      <c r="D29" s="6"/>
      <c r="E29" s="6"/>
      <c r="F29" s="6"/>
    </row>
    <row r="30" spans="2:9" ht="12.75">
      <c r="B30" s="2" t="s">
        <v>16</v>
      </c>
      <c r="C30" s="3"/>
      <c r="D30" s="3"/>
      <c r="E30" s="3"/>
      <c r="F30" s="3"/>
      <c r="G30" s="3"/>
      <c r="H30" s="3"/>
      <c r="I30" s="4"/>
    </row>
    <row r="31" ht="12.75"/>
    <row r="32" spans="2:15" ht="12.75">
      <c r="B32" s="7" t="s">
        <v>1</v>
      </c>
      <c r="C32" s="7" t="s">
        <v>2</v>
      </c>
      <c r="G32" s="1" t="s">
        <v>3</v>
      </c>
      <c r="K32" s="1" t="s">
        <v>4</v>
      </c>
      <c r="M32" s="5">
        <v>6</v>
      </c>
      <c r="O32" s="1" t="s">
        <v>17</v>
      </c>
    </row>
    <row r="33" spans="1:19" ht="12.75">
      <c r="A33" s="8">
        <v>1</v>
      </c>
      <c r="B33" s="1">
        <v>3.9</v>
      </c>
      <c r="C33" s="1">
        <v>3.8</v>
      </c>
      <c r="D33" s="1">
        <f>+C33*B33</f>
        <v>14.819999999999999</v>
      </c>
      <c r="K33" s="1">
        <v>3.9</v>
      </c>
      <c r="L33" s="1">
        <v>3.8</v>
      </c>
      <c r="M33" s="5">
        <f>+L33*K33</f>
        <v>14.819999999999999</v>
      </c>
      <c r="Q33" s="1">
        <f>+P33*O33</f>
        <v>0</v>
      </c>
      <c r="R33" s="1">
        <f>3*6.3*0.4</f>
        <v>7.56</v>
      </c>
      <c r="S33" s="5">
        <f>SUM(Q33,R33)</f>
        <v>7.56</v>
      </c>
    </row>
    <row r="34" spans="1:19" ht="12.75">
      <c r="A34" s="8">
        <v>2</v>
      </c>
      <c r="B34" s="1">
        <v>6.3</v>
      </c>
      <c r="C34" s="1">
        <v>3.8</v>
      </c>
      <c r="D34" s="1">
        <f>+C34*B34</f>
        <v>23.939999999999998</v>
      </c>
      <c r="K34" s="1">
        <v>6.3</v>
      </c>
      <c r="L34" s="1">
        <v>3.8</v>
      </c>
      <c r="M34" s="5">
        <f>+L34*K34</f>
        <v>23.939999999999998</v>
      </c>
      <c r="Q34" s="1">
        <f>+P34*O34</f>
        <v>0</v>
      </c>
      <c r="R34" s="1">
        <f>3*6.3*0.6</f>
        <v>11.339999999999998</v>
      </c>
      <c r="S34" s="5">
        <f>SUM(Q34,R34)</f>
        <v>11.339999999999998</v>
      </c>
    </row>
    <row r="35" spans="1:19" ht="12.75">
      <c r="A35" s="8">
        <v>3</v>
      </c>
      <c r="B35" s="1">
        <v>3.9</v>
      </c>
      <c r="C35" s="1">
        <v>3.8</v>
      </c>
      <c r="D35" s="1">
        <f>+C35*B35</f>
        <v>14.819999999999999</v>
      </c>
      <c r="J35" s="1" t="s">
        <v>6</v>
      </c>
      <c r="M35" s="5">
        <v>-1.6</v>
      </c>
      <c r="N35" s="1"/>
      <c r="O35" s="1">
        <v>3.9</v>
      </c>
      <c r="P35" s="1">
        <v>2.5</v>
      </c>
      <c r="Q35" s="1">
        <f>+P35*O35</f>
        <v>9.75</v>
      </c>
      <c r="S35" s="5">
        <f>SUM(Q35,R35)</f>
        <v>9.75</v>
      </c>
    </row>
    <row r="36" spans="1:19" ht="12.75">
      <c r="A36" s="8">
        <v>4</v>
      </c>
      <c r="B36" s="1">
        <v>6.3</v>
      </c>
      <c r="C36" s="1">
        <v>3.8</v>
      </c>
      <c r="D36" s="1">
        <f>+C36*B36</f>
        <v>23.939999999999998</v>
      </c>
      <c r="K36" s="1">
        <v>6.3</v>
      </c>
      <c r="L36" s="1">
        <v>3.8</v>
      </c>
      <c r="M36" s="5">
        <f>+L36*K36</f>
        <v>23.939999999999998</v>
      </c>
      <c r="Q36" s="1">
        <f>+P36*O36</f>
        <v>0</v>
      </c>
      <c r="S36" s="5">
        <f>SUM(Q36,R36)</f>
        <v>0</v>
      </c>
    </row>
    <row r="37" spans="4:19" ht="14.25" customHeight="1">
      <c r="D37" s="9">
        <f>SUM(D33:D36)</f>
        <v>77.52</v>
      </c>
      <c r="I37" s="9">
        <f>SUM(I33:I36)</f>
        <v>0</v>
      </c>
      <c r="M37" s="9">
        <f>SUM(M33:M36)+M32</f>
        <v>67.1</v>
      </c>
      <c r="S37" s="9">
        <f>SUM(S33:S36)</f>
        <v>28.65</v>
      </c>
    </row>
    <row r="38" spans="2:9" ht="12.75">
      <c r="B38" s="1" t="s">
        <v>7</v>
      </c>
      <c r="G38" s="10"/>
      <c r="I38" s="5">
        <f aca="true" t="shared" si="0" ref="I38:I43">SUM(G38:H38)</f>
        <v>0</v>
      </c>
    </row>
    <row r="39" spans="2:9" ht="12.75">
      <c r="B39" s="1" t="s">
        <v>8</v>
      </c>
      <c r="E39" s="1">
        <v>6.3</v>
      </c>
      <c r="F39" s="1">
        <v>3.9</v>
      </c>
      <c r="G39" s="10">
        <f>+F39*E39</f>
        <v>24.57</v>
      </c>
      <c r="I39" s="5">
        <f t="shared" si="0"/>
        <v>24.57</v>
      </c>
    </row>
    <row r="40" spans="2:9" ht="12.75">
      <c r="B40" s="1" t="s">
        <v>9</v>
      </c>
      <c r="G40" s="10"/>
      <c r="I40" s="5">
        <f t="shared" si="0"/>
        <v>0</v>
      </c>
    </row>
    <row r="41" spans="2:9" ht="12.75">
      <c r="B41" s="1" t="s">
        <v>10</v>
      </c>
      <c r="E41" s="1">
        <v>2</v>
      </c>
      <c r="F41" s="1">
        <v>0.8</v>
      </c>
      <c r="G41" s="10">
        <f>+F41*E41</f>
        <v>1.6</v>
      </c>
      <c r="I41" s="5">
        <f t="shared" si="0"/>
        <v>1.6</v>
      </c>
    </row>
    <row r="42" spans="2:9" ht="12.75">
      <c r="B42" s="1" t="s">
        <v>11</v>
      </c>
      <c r="G42" s="10"/>
      <c r="I42" s="5">
        <f t="shared" si="0"/>
        <v>0</v>
      </c>
    </row>
    <row r="43" spans="2:9" ht="12.75">
      <c r="B43" s="1" t="s">
        <v>18</v>
      </c>
      <c r="E43" s="1">
        <v>6.3</v>
      </c>
      <c r="F43" s="1">
        <v>3.9</v>
      </c>
      <c r="G43" s="10">
        <f>+F43*E43</f>
        <v>24.57</v>
      </c>
      <c r="H43" s="1">
        <f>-2.8*2.3</f>
        <v>-6.4399999999999995</v>
      </c>
      <c r="I43" s="5">
        <f t="shared" si="0"/>
        <v>18.130000000000003</v>
      </c>
    </row>
    <row r="44" ht="12.75">
      <c r="G44" s="10"/>
    </row>
    <row r="45" spans="2:9" ht="12.75">
      <c r="B45" s="2" t="s">
        <v>19</v>
      </c>
      <c r="C45" s="3"/>
      <c r="D45" s="3"/>
      <c r="E45" s="3"/>
      <c r="F45" s="3"/>
      <c r="G45" s="3"/>
      <c r="H45" s="3"/>
      <c r="I45" s="4"/>
    </row>
    <row r="46" spans="2:15" ht="12.75">
      <c r="B46" s="7" t="s">
        <v>1</v>
      </c>
      <c r="C46" s="7" t="s">
        <v>2</v>
      </c>
      <c r="G46" s="1" t="s">
        <v>3</v>
      </c>
      <c r="K46" s="1" t="s">
        <v>4</v>
      </c>
      <c r="O46" s="1" t="s">
        <v>17</v>
      </c>
    </row>
    <row r="47" spans="1:19" ht="12.75">
      <c r="A47" s="8">
        <v>1</v>
      </c>
      <c r="B47" s="1">
        <v>8.4</v>
      </c>
      <c r="C47" s="1">
        <v>3.8</v>
      </c>
      <c r="D47" s="1">
        <f>+C47*B47</f>
        <v>31.919999999999998</v>
      </c>
      <c r="K47" s="1">
        <v>8.4</v>
      </c>
      <c r="L47" s="1">
        <v>2.2</v>
      </c>
      <c r="M47" s="5">
        <f>+L47*K47</f>
        <v>18.480000000000004</v>
      </c>
      <c r="O47" s="1">
        <v>8.4</v>
      </c>
      <c r="P47" s="1">
        <v>1.6</v>
      </c>
      <c r="Q47" s="1">
        <f>+P47*O47</f>
        <v>13.440000000000001</v>
      </c>
      <c r="R47" s="1">
        <f>5*0.4*8.4+2</f>
        <v>18.8</v>
      </c>
      <c r="S47" s="5">
        <f>SUM(Q47,R47)</f>
        <v>32.24</v>
      </c>
    </row>
    <row r="48" spans="1:19" ht="12.75">
      <c r="A48" s="8">
        <v>2</v>
      </c>
      <c r="B48" s="1">
        <v>6.3</v>
      </c>
      <c r="C48" s="1">
        <v>3.8</v>
      </c>
      <c r="D48" s="1">
        <f>+C48*B48</f>
        <v>23.939999999999998</v>
      </c>
      <c r="K48" s="1">
        <v>6.3</v>
      </c>
      <c r="L48" s="1">
        <v>2.2</v>
      </c>
      <c r="M48" s="5">
        <f>+L48*K48</f>
        <v>13.860000000000001</v>
      </c>
      <c r="O48" s="1">
        <v>6.3</v>
      </c>
      <c r="P48" s="1">
        <v>1.6</v>
      </c>
      <c r="Q48" s="1">
        <f>+P48*O48</f>
        <v>10.08</v>
      </c>
      <c r="R48" s="1">
        <f>2*0.6*6.2+1</f>
        <v>8.44</v>
      </c>
      <c r="S48" s="5">
        <f>SUM(Q48,R48)</f>
        <v>18.52</v>
      </c>
    </row>
    <row r="49" spans="1:19" ht="12.75">
      <c r="A49" s="8">
        <v>3</v>
      </c>
      <c r="B49" s="1">
        <v>8.4</v>
      </c>
      <c r="C49" s="1">
        <v>3.8</v>
      </c>
      <c r="D49" s="1">
        <f>+C49*B49</f>
        <v>31.919999999999998</v>
      </c>
      <c r="J49" s="1" t="s">
        <v>6</v>
      </c>
      <c r="M49" s="5">
        <v>-0.32</v>
      </c>
      <c r="N49" s="1">
        <v>-1.28</v>
      </c>
      <c r="O49" s="1">
        <v>8.4</v>
      </c>
      <c r="P49" s="1">
        <v>2.5</v>
      </c>
      <c r="Q49" s="1">
        <f>+P49*O49</f>
        <v>21</v>
      </c>
      <c r="R49" s="1">
        <f>3*0.3*6.2+2</f>
        <v>7.579999999999999</v>
      </c>
      <c r="S49" s="5">
        <f>SUM(Q49,R49)-N49</f>
        <v>29.86</v>
      </c>
    </row>
    <row r="50" spans="1:19" ht="12.75">
      <c r="A50" s="8">
        <v>4</v>
      </c>
      <c r="B50" s="1">
        <v>6.3</v>
      </c>
      <c r="C50" s="1">
        <v>3.8</v>
      </c>
      <c r="D50" s="1">
        <f>+C50*B50</f>
        <v>23.939999999999998</v>
      </c>
      <c r="M50" s="5">
        <f>+L50*K50</f>
        <v>0</v>
      </c>
      <c r="O50" s="1">
        <v>2</v>
      </c>
      <c r="P50" s="1">
        <v>2</v>
      </c>
      <c r="Q50" s="1">
        <f>+P50*O50</f>
        <v>4</v>
      </c>
      <c r="R50" s="1">
        <f>3*0.35*3.8</f>
        <v>3.9899999999999993</v>
      </c>
      <c r="S50" s="5">
        <f>SUM(Q50,R50)</f>
        <v>7.989999999999999</v>
      </c>
    </row>
    <row r="51" spans="4:19" ht="14.25" customHeight="1">
      <c r="D51" s="9">
        <f>SUM(D47:D50)</f>
        <v>111.72</v>
      </c>
      <c r="I51" s="9">
        <f>SUM(I47:I50)</f>
        <v>0</v>
      </c>
      <c r="M51" s="9">
        <f>SUM(M47:M50)</f>
        <v>32.02</v>
      </c>
      <c r="S51" s="9">
        <f>SUM(S47:S50)</f>
        <v>88.61</v>
      </c>
    </row>
    <row r="52" spans="2:9" ht="12.75">
      <c r="B52" s="1" t="s">
        <v>7</v>
      </c>
      <c r="G52" s="10"/>
      <c r="I52" s="5">
        <f aca="true" t="shared" si="1" ref="I52:I57">SUM(G52:H52)</f>
        <v>0</v>
      </c>
    </row>
    <row r="53" spans="2:9" ht="12.75">
      <c r="B53" s="1" t="s">
        <v>8</v>
      </c>
      <c r="E53" s="1">
        <v>8.4</v>
      </c>
      <c r="F53" s="1">
        <v>6.2</v>
      </c>
      <c r="G53" s="10">
        <f>+F53*E53</f>
        <v>52.080000000000005</v>
      </c>
      <c r="H53" s="1">
        <f>-1.9*2.3</f>
        <v>-4.369999999999999</v>
      </c>
      <c r="I53" s="5">
        <f t="shared" si="1"/>
        <v>47.71000000000001</v>
      </c>
    </row>
    <row r="54" spans="2:9" ht="12.75">
      <c r="B54" s="1" t="s">
        <v>9</v>
      </c>
      <c r="G54" s="10"/>
      <c r="I54" s="5">
        <f t="shared" si="1"/>
        <v>0</v>
      </c>
    </row>
    <row r="55" spans="2:9" ht="12.75">
      <c r="B55" s="1" t="s">
        <v>10</v>
      </c>
      <c r="E55" s="1">
        <v>2</v>
      </c>
      <c r="F55" s="1">
        <v>0.8</v>
      </c>
      <c r="G55" s="10">
        <f>+F55*E55</f>
        <v>1.6</v>
      </c>
      <c r="I55" s="5">
        <f t="shared" si="1"/>
        <v>1.6</v>
      </c>
    </row>
    <row r="56" spans="2:9" ht="12.75">
      <c r="B56" s="1" t="s">
        <v>11</v>
      </c>
      <c r="G56" s="10"/>
      <c r="I56" s="5">
        <f t="shared" si="1"/>
        <v>0</v>
      </c>
    </row>
    <row r="57" spans="2:9" ht="12.75">
      <c r="B57" s="1" t="s">
        <v>20</v>
      </c>
      <c r="G57" s="10"/>
      <c r="I57" s="5">
        <f t="shared" si="1"/>
        <v>0</v>
      </c>
    </row>
    <row r="58" ht="12.75"/>
    <row r="59" spans="2:9" ht="12.75">
      <c r="B59" s="2" t="s">
        <v>21</v>
      </c>
      <c r="C59" s="3"/>
      <c r="D59" s="3"/>
      <c r="E59" s="3"/>
      <c r="F59" s="3"/>
      <c r="G59" s="3"/>
      <c r="H59" s="3"/>
      <c r="I59" s="4"/>
    </row>
    <row r="60" spans="2:15" ht="12.75">
      <c r="B60" s="7" t="s">
        <v>1</v>
      </c>
      <c r="C60" s="7" t="s">
        <v>2</v>
      </c>
      <c r="G60" s="1" t="s">
        <v>3</v>
      </c>
      <c r="K60" s="1" t="s">
        <v>4</v>
      </c>
      <c r="O60" s="1" t="s">
        <v>17</v>
      </c>
    </row>
    <row r="61" spans="1:19" ht="12.75">
      <c r="A61" s="8">
        <v>1</v>
      </c>
      <c r="B61" s="1">
        <v>5.2</v>
      </c>
      <c r="C61" s="1">
        <v>2.7</v>
      </c>
      <c r="D61" s="1">
        <f>+C61*B61</f>
        <v>14.040000000000001</v>
      </c>
      <c r="K61" s="1">
        <v>5.2</v>
      </c>
      <c r="L61" s="1">
        <v>2.7</v>
      </c>
      <c r="M61" s="5">
        <f>+L61*K61</f>
        <v>14.040000000000001</v>
      </c>
      <c r="Q61" s="1">
        <f>+P61*O61</f>
        <v>0</v>
      </c>
      <c r="R61" s="1">
        <f>2.7*0.3*1</f>
        <v>0.81</v>
      </c>
      <c r="S61" s="5">
        <f>SUM(Q61,R61)</f>
        <v>0.81</v>
      </c>
    </row>
    <row r="62" spans="1:19" ht="12.75">
      <c r="A62" s="8">
        <v>2</v>
      </c>
      <c r="B62" s="1">
        <v>3.8</v>
      </c>
      <c r="C62" s="1">
        <v>2.7</v>
      </c>
      <c r="D62" s="1">
        <f>+C62*B62</f>
        <v>10.26</v>
      </c>
      <c r="K62" s="1">
        <v>3.8</v>
      </c>
      <c r="L62" s="1">
        <v>2.7</v>
      </c>
      <c r="M62" s="5">
        <f>+L62*K62</f>
        <v>10.26</v>
      </c>
      <c r="Q62" s="1">
        <f>+P62*O62</f>
        <v>0</v>
      </c>
      <c r="S62" s="5">
        <f>SUM(Q62,R62)</f>
        <v>0</v>
      </c>
    </row>
    <row r="63" spans="1:19" ht="12.75">
      <c r="A63" s="8">
        <v>3</v>
      </c>
      <c r="B63" s="1">
        <v>5.2</v>
      </c>
      <c r="C63" s="1">
        <v>2.7</v>
      </c>
      <c r="D63" s="1">
        <f>+C63*B63</f>
        <v>14.040000000000001</v>
      </c>
      <c r="J63" s="1" t="s">
        <v>6</v>
      </c>
      <c r="K63" s="1">
        <v>5.2</v>
      </c>
      <c r="L63" s="1">
        <v>2.7</v>
      </c>
      <c r="M63" s="11">
        <f>+L63*K63+N63</f>
        <v>12.440000000000001</v>
      </c>
      <c r="N63" s="6">
        <v>-1.6</v>
      </c>
      <c r="Q63" s="1">
        <f>+P63*O63</f>
        <v>0</v>
      </c>
      <c r="S63" s="5">
        <f>SUM(Q63,R63)</f>
        <v>0</v>
      </c>
    </row>
    <row r="64" spans="1:19" ht="12.75">
      <c r="A64" s="8">
        <v>4</v>
      </c>
      <c r="B64" s="1">
        <v>3.8</v>
      </c>
      <c r="C64" s="1">
        <v>2.7</v>
      </c>
      <c r="D64" s="1">
        <f>+C64*B64</f>
        <v>10.26</v>
      </c>
      <c r="K64" s="1">
        <v>3.8</v>
      </c>
      <c r="L64" s="1">
        <v>1.45</v>
      </c>
      <c r="M64" s="5">
        <f>+L64*K64</f>
        <v>5.51</v>
      </c>
      <c r="Q64" s="1">
        <f>+P64*O64</f>
        <v>0</v>
      </c>
      <c r="S64" s="5">
        <f>SUM(Q64,R64)</f>
        <v>0</v>
      </c>
    </row>
    <row r="65" spans="4:19" ht="14.25" customHeight="1">
      <c r="D65" s="9">
        <f>SUM(D61:D64)</f>
        <v>48.6</v>
      </c>
      <c r="I65" s="9">
        <f>SUM(I61:I64)</f>
        <v>0</v>
      </c>
      <c r="M65" s="9">
        <f>SUM(M61:M64)</f>
        <v>42.25</v>
      </c>
      <c r="S65" s="9">
        <f>SUM(S61:S64)</f>
        <v>0.81</v>
      </c>
    </row>
    <row r="66" spans="2:9" ht="12.75">
      <c r="B66" s="1" t="s">
        <v>7</v>
      </c>
      <c r="G66" s="10"/>
      <c r="I66" s="5">
        <f aca="true" t="shared" si="2" ref="I66:I71">SUM(G66:H66)</f>
        <v>0</v>
      </c>
    </row>
    <row r="67" spans="2:9" ht="12.75">
      <c r="B67" s="1" t="s">
        <v>8</v>
      </c>
      <c r="G67" s="10"/>
      <c r="I67" s="5">
        <f t="shared" si="2"/>
        <v>0</v>
      </c>
    </row>
    <row r="68" spans="2:9" ht="12.75">
      <c r="B68" s="1" t="s">
        <v>9</v>
      </c>
      <c r="E68" s="1">
        <v>3.8</v>
      </c>
      <c r="F68" s="1">
        <v>5.2</v>
      </c>
      <c r="G68" s="10">
        <f>+F68*E68</f>
        <v>19.759999999999998</v>
      </c>
      <c r="I68" s="5">
        <f t="shared" si="2"/>
        <v>19.759999999999998</v>
      </c>
    </row>
    <row r="69" spans="2:9" ht="12.75">
      <c r="B69" s="1" t="s">
        <v>10</v>
      </c>
      <c r="E69" s="1">
        <v>2</v>
      </c>
      <c r="F69" s="1">
        <v>0.8</v>
      </c>
      <c r="G69" s="10">
        <f>+F69*E69</f>
        <v>1.6</v>
      </c>
      <c r="I69" s="5">
        <f t="shared" si="2"/>
        <v>1.6</v>
      </c>
    </row>
    <row r="70" spans="2:9" ht="12.75">
      <c r="B70" s="1" t="s">
        <v>11</v>
      </c>
      <c r="E70" s="1">
        <v>3.8</v>
      </c>
      <c r="F70" s="1">
        <v>1.45</v>
      </c>
      <c r="G70" s="10">
        <f>+F70*E70</f>
        <v>5.51</v>
      </c>
      <c r="I70" s="5">
        <f t="shared" si="2"/>
        <v>5.51</v>
      </c>
    </row>
    <row r="71" spans="2:9" ht="12.75">
      <c r="B71" s="1" t="s">
        <v>20</v>
      </c>
      <c r="G71" s="10"/>
      <c r="I71" s="5">
        <f t="shared" si="2"/>
        <v>0</v>
      </c>
    </row>
    <row r="72" spans="2:9" ht="12.75">
      <c r="B72" s="6" t="s">
        <v>12</v>
      </c>
      <c r="C72" s="6"/>
      <c r="D72" s="6"/>
      <c r="E72" s="6"/>
      <c r="F72" s="6"/>
      <c r="I72" s="5">
        <f>SUM(M61:M63)</f>
        <v>36.74</v>
      </c>
    </row>
    <row r="73" ht="12.75"/>
    <row r="74" spans="2:9" ht="12.75">
      <c r="B74" s="2" t="s">
        <v>22</v>
      </c>
      <c r="C74" s="3"/>
      <c r="D74" s="3"/>
      <c r="E74" s="3"/>
      <c r="F74" s="3"/>
      <c r="G74" s="3"/>
      <c r="H74" s="3"/>
      <c r="I74" s="4"/>
    </row>
    <row r="75" spans="2:15" ht="12.75">
      <c r="B75" s="7" t="s">
        <v>1</v>
      </c>
      <c r="C75" s="7" t="s">
        <v>2</v>
      </c>
      <c r="G75" s="1" t="s">
        <v>3</v>
      </c>
      <c r="K75" s="1" t="s">
        <v>4</v>
      </c>
      <c r="M75" s="5">
        <v>4</v>
      </c>
      <c r="O75" s="1" t="s">
        <v>17</v>
      </c>
    </row>
    <row r="76" spans="1:19" ht="12.75">
      <c r="A76" s="8">
        <v>1</v>
      </c>
      <c r="B76" s="1">
        <v>3.1</v>
      </c>
      <c r="C76" s="1">
        <v>3.8</v>
      </c>
      <c r="D76" s="1">
        <f>+C76*B76</f>
        <v>11.78</v>
      </c>
      <c r="K76" s="1">
        <v>3.1</v>
      </c>
      <c r="L76" s="1">
        <v>3.3</v>
      </c>
      <c r="M76" s="5">
        <f>+L76*K76</f>
        <v>10.23</v>
      </c>
      <c r="Q76" s="1">
        <f>+P76*O76</f>
        <v>0</v>
      </c>
      <c r="S76" s="5">
        <f>SUM(Q76,R76)</f>
        <v>0</v>
      </c>
    </row>
    <row r="77" spans="1:19" ht="12.75">
      <c r="A77" s="8">
        <v>2</v>
      </c>
      <c r="B77" s="1">
        <v>3.8</v>
      </c>
      <c r="C77" s="1">
        <v>3.8</v>
      </c>
      <c r="D77" s="1">
        <f>+C77*B77</f>
        <v>14.44</v>
      </c>
      <c r="K77" s="1">
        <v>3.8</v>
      </c>
      <c r="L77" s="1">
        <v>3.3</v>
      </c>
      <c r="M77" s="5">
        <f>+L77*K77</f>
        <v>12.54</v>
      </c>
      <c r="Q77" s="1">
        <f>+P77*O77</f>
        <v>0</v>
      </c>
      <c r="S77" s="5">
        <f>SUM(Q77,R77)</f>
        <v>0</v>
      </c>
    </row>
    <row r="78" spans="1:19" ht="12.75">
      <c r="A78" s="8">
        <v>3</v>
      </c>
      <c r="B78" s="1">
        <v>3.1</v>
      </c>
      <c r="C78" s="1">
        <v>3.8</v>
      </c>
      <c r="D78" s="1">
        <f>+C78*B78</f>
        <v>11.78</v>
      </c>
      <c r="J78" s="1" t="s">
        <v>6</v>
      </c>
      <c r="K78" s="1">
        <v>3.1</v>
      </c>
      <c r="L78" s="1">
        <v>3.3</v>
      </c>
      <c r="M78" s="11">
        <f>+L78*K78+N78</f>
        <v>8.63</v>
      </c>
      <c r="N78" s="6">
        <v>-1.6</v>
      </c>
      <c r="Q78" s="1">
        <f>+P78*O78</f>
        <v>0</v>
      </c>
      <c r="S78" s="5">
        <f>SUM(Q78,R78)</f>
        <v>0</v>
      </c>
    </row>
    <row r="79" spans="1:19" ht="12.75">
      <c r="A79" s="8">
        <v>4</v>
      </c>
      <c r="B79" s="1">
        <v>3.8</v>
      </c>
      <c r="C79" s="1">
        <v>3.8</v>
      </c>
      <c r="D79" s="1">
        <f>+C79*B79</f>
        <v>14.44</v>
      </c>
      <c r="K79" s="1">
        <v>3.8</v>
      </c>
      <c r="L79" s="1">
        <v>3.3</v>
      </c>
      <c r="M79" s="5">
        <f>+L79*K79</f>
        <v>12.54</v>
      </c>
      <c r="Q79" s="1">
        <f>+P79*O79</f>
        <v>0</v>
      </c>
      <c r="S79" s="5">
        <f>SUM(Q79,R79)</f>
        <v>0</v>
      </c>
    </row>
    <row r="80" spans="4:19" ht="14.25" customHeight="1">
      <c r="D80" s="9">
        <f>SUM(D76:D79)</f>
        <v>52.44</v>
      </c>
      <c r="I80" s="9">
        <f>SUM(I76:I79)</f>
        <v>0</v>
      </c>
      <c r="M80" s="9">
        <f>SUM(M76:M79)+M75</f>
        <v>47.94</v>
      </c>
      <c r="S80" s="9">
        <f>SUM(S76:S79)</f>
        <v>0</v>
      </c>
    </row>
    <row r="81" spans="2:9" ht="12.75">
      <c r="B81" s="1" t="s">
        <v>7</v>
      </c>
      <c r="G81" s="10"/>
      <c r="I81" s="5">
        <f aca="true" t="shared" si="3" ref="I81:I86">SUM(G81:H81)</f>
        <v>0</v>
      </c>
    </row>
    <row r="82" spans="2:9" ht="12.75">
      <c r="B82" s="1" t="s">
        <v>8</v>
      </c>
      <c r="E82" s="1">
        <v>3.1</v>
      </c>
      <c r="F82" s="1">
        <v>3.8</v>
      </c>
      <c r="G82" s="10">
        <f>+F82*E82</f>
        <v>11.78</v>
      </c>
      <c r="I82" s="5">
        <f t="shared" si="3"/>
        <v>11.78</v>
      </c>
    </row>
    <row r="83" spans="2:9" ht="12.75">
      <c r="B83" s="1" t="s">
        <v>9</v>
      </c>
      <c r="E83" s="1">
        <v>3.1</v>
      </c>
      <c r="F83" s="1">
        <v>3.8</v>
      </c>
      <c r="G83" s="10">
        <f>+F83*E83</f>
        <v>11.78</v>
      </c>
      <c r="I83" s="5">
        <f t="shared" si="3"/>
        <v>11.78</v>
      </c>
    </row>
    <row r="84" spans="2:9" ht="12.75">
      <c r="B84" s="1" t="s">
        <v>10</v>
      </c>
      <c r="E84" s="1">
        <v>2</v>
      </c>
      <c r="F84" s="1">
        <v>0.8</v>
      </c>
      <c r="G84" s="10">
        <f>+F84*E84</f>
        <v>1.6</v>
      </c>
      <c r="I84" s="5">
        <f t="shared" si="3"/>
        <v>1.6</v>
      </c>
    </row>
    <row r="85" spans="2:9" ht="12.75">
      <c r="B85" s="1" t="s">
        <v>11</v>
      </c>
      <c r="G85" s="10"/>
      <c r="H85" s="1">
        <v>4</v>
      </c>
      <c r="I85" s="5">
        <f t="shared" si="3"/>
        <v>4</v>
      </c>
    </row>
    <row r="86" spans="2:9" ht="12.75">
      <c r="B86" s="1" t="s">
        <v>20</v>
      </c>
      <c r="G86" s="10"/>
      <c r="I86" s="5">
        <f t="shared" si="3"/>
        <v>0</v>
      </c>
    </row>
    <row r="87" spans="2:9" ht="12.75">
      <c r="B87" s="6" t="s">
        <v>12</v>
      </c>
      <c r="C87" s="6"/>
      <c r="D87" s="6"/>
      <c r="E87" s="6"/>
      <c r="F87" s="6"/>
      <c r="I87" s="5">
        <f>M80</f>
        <v>47.94</v>
      </c>
    </row>
    <row r="88" ht="12.75">
      <c r="G88" s="10"/>
    </row>
    <row r="89" spans="2:9" ht="12.75">
      <c r="B89" s="2" t="s">
        <v>23</v>
      </c>
      <c r="C89" s="3"/>
      <c r="D89" s="3"/>
      <c r="E89" s="3"/>
      <c r="F89" s="3"/>
      <c r="G89" s="3"/>
      <c r="H89" s="3"/>
      <c r="I89" s="4"/>
    </row>
    <row r="90" spans="2:15" ht="12.75">
      <c r="B90" s="7" t="s">
        <v>1</v>
      </c>
      <c r="C90" s="7" t="s">
        <v>2</v>
      </c>
      <c r="G90" s="1" t="s">
        <v>3</v>
      </c>
      <c r="K90" s="1" t="s">
        <v>4</v>
      </c>
      <c r="M90" s="5">
        <v>2</v>
      </c>
      <c r="O90" s="1" t="s">
        <v>17</v>
      </c>
    </row>
    <row r="91" spans="1:19" ht="12.75">
      <c r="A91" s="8">
        <v>1</v>
      </c>
      <c r="B91" s="1">
        <v>2.2</v>
      </c>
      <c r="C91" s="1">
        <v>3.8</v>
      </c>
      <c r="D91" s="1">
        <f>+C91*B91</f>
        <v>8.36</v>
      </c>
      <c r="K91" s="1">
        <v>2.2</v>
      </c>
      <c r="L91" s="1">
        <v>1.3</v>
      </c>
      <c r="M91" s="5">
        <f>+L91*K91</f>
        <v>2.8600000000000003</v>
      </c>
      <c r="O91" s="1">
        <v>2.2</v>
      </c>
      <c r="P91" s="1">
        <v>2</v>
      </c>
      <c r="Q91" s="1">
        <f>+P91*O91</f>
        <v>4.4</v>
      </c>
      <c r="S91" s="5">
        <f>SUM(Q91,R91)</f>
        <v>4.4</v>
      </c>
    </row>
    <row r="92" spans="1:19" ht="12.75">
      <c r="A92" s="8">
        <v>2</v>
      </c>
      <c r="B92" s="1">
        <v>3.9</v>
      </c>
      <c r="C92" s="1">
        <v>3.8</v>
      </c>
      <c r="D92" s="1">
        <f>+C92*B92</f>
        <v>14.819999999999999</v>
      </c>
      <c r="K92" s="1">
        <v>3.9</v>
      </c>
      <c r="L92" s="1">
        <v>1.3</v>
      </c>
      <c r="M92" s="5">
        <f>+L92*K92</f>
        <v>5.07</v>
      </c>
      <c r="O92" s="1">
        <v>3.9</v>
      </c>
      <c r="P92" s="1">
        <v>2</v>
      </c>
      <c r="Q92" s="1">
        <f>+P92*O92</f>
        <v>7.8</v>
      </c>
      <c r="S92" s="5">
        <f>SUM(Q92,R92)</f>
        <v>7.8</v>
      </c>
    </row>
    <row r="93" spans="1:19" ht="12.75">
      <c r="A93" s="8">
        <v>3</v>
      </c>
      <c r="B93" s="1">
        <v>2.2</v>
      </c>
      <c r="C93" s="1">
        <v>3.8</v>
      </c>
      <c r="D93" s="1">
        <f>+C93*B93</f>
        <v>8.36</v>
      </c>
      <c r="J93" s="1" t="s">
        <v>6</v>
      </c>
      <c r="K93" s="1">
        <v>2.2</v>
      </c>
      <c r="L93" s="1">
        <v>1.3</v>
      </c>
      <c r="M93" s="5">
        <f>+L93*K93</f>
        <v>2.8600000000000003</v>
      </c>
      <c r="O93" s="1">
        <v>2.2</v>
      </c>
      <c r="P93" s="1">
        <v>2</v>
      </c>
      <c r="Q93" s="1">
        <f>+P93*O93</f>
        <v>4.4</v>
      </c>
      <c r="R93" s="6">
        <v>-1.6</v>
      </c>
      <c r="S93" s="5">
        <f>SUM(Q93,R93)</f>
        <v>2.8000000000000003</v>
      </c>
    </row>
    <row r="94" spans="1:19" ht="12.75">
      <c r="A94" s="8">
        <v>4</v>
      </c>
      <c r="B94" s="1">
        <v>3.9</v>
      </c>
      <c r="C94" s="1">
        <v>3.8</v>
      </c>
      <c r="D94" s="1">
        <f>+C94*B94</f>
        <v>14.819999999999999</v>
      </c>
      <c r="K94" s="1">
        <v>3.9</v>
      </c>
      <c r="L94" s="1">
        <v>1.3</v>
      </c>
      <c r="M94" s="5">
        <f>+L94*K94</f>
        <v>5.07</v>
      </c>
      <c r="O94" s="1">
        <v>3.9</v>
      </c>
      <c r="P94" s="1">
        <v>2</v>
      </c>
      <c r="Q94" s="1">
        <f>+P94*O94</f>
        <v>7.8</v>
      </c>
      <c r="S94" s="5">
        <f>SUM(Q94,R94)</f>
        <v>7.8</v>
      </c>
    </row>
    <row r="95" spans="4:19" ht="14.25" customHeight="1">
      <c r="D95" s="9">
        <f>SUM(D91:D94)</f>
        <v>46.36</v>
      </c>
      <c r="I95" s="9">
        <f>SUM(I91:I94)</f>
        <v>0</v>
      </c>
      <c r="M95" s="9">
        <f>SUM(M91:M94)+M90</f>
        <v>17.86</v>
      </c>
      <c r="S95" s="9">
        <f>SUM(S91:S94)</f>
        <v>22.8</v>
      </c>
    </row>
    <row r="96" spans="2:9" ht="12.75">
      <c r="B96" s="1" t="s">
        <v>7</v>
      </c>
      <c r="G96" s="10"/>
      <c r="I96" s="5">
        <f aca="true" t="shared" si="4" ref="I96:I101">SUM(G96:H96)</f>
        <v>0</v>
      </c>
    </row>
    <row r="97" spans="2:9" ht="12.75">
      <c r="B97" s="1" t="s">
        <v>8</v>
      </c>
      <c r="E97" s="1">
        <v>3.9</v>
      </c>
      <c r="F97" s="1">
        <v>2.2</v>
      </c>
      <c r="G97" s="10">
        <f>+F97*E97</f>
        <v>8.58</v>
      </c>
      <c r="I97" s="5">
        <f t="shared" si="4"/>
        <v>8.58</v>
      </c>
    </row>
    <row r="98" spans="2:9" ht="12.75">
      <c r="B98" s="1" t="s">
        <v>9</v>
      </c>
      <c r="E98" s="1">
        <v>3.9</v>
      </c>
      <c r="F98" s="1">
        <v>2.2</v>
      </c>
      <c r="G98" s="10">
        <f>+F98*E98</f>
        <v>8.58</v>
      </c>
      <c r="I98" s="5">
        <f t="shared" si="4"/>
        <v>8.58</v>
      </c>
    </row>
    <row r="99" spans="2:9" ht="12.75">
      <c r="B99" s="1" t="s">
        <v>10</v>
      </c>
      <c r="E99" s="1">
        <v>2</v>
      </c>
      <c r="F99" s="1">
        <v>0.8</v>
      </c>
      <c r="G99" s="10">
        <f>+F99*E99</f>
        <v>1.6</v>
      </c>
      <c r="I99" s="5">
        <f t="shared" si="4"/>
        <v>1.6</v>
      </c>
    </row>
    <row r="100" spans="2:9" ht="12.75">
      <c r="B100" s="1" t="s">
        <v>11</v>
      </c>
      <c r="E100" s="1">
        <v>0.3</v>
      </c>
      <c r="F100" s="1">
        <v>3.9</v>
      </c>
      <c r="G100" s="10">
        <f>+F100*E100</f>
        <v>1.17</v>
      </c>
      <c r="H100" s="1">
        <v>2</v>
      </c>
      <c r="I100" s="5">
        <f t="shared" si="4"/>
        <v>3.17</v>
      </c>
    </row>
    <row r="101" spans="2:9" ht="12.75">
      <c r="B101" s="1" t="s">
        <v>20</v>
      </c>
      <c r="G101" s="10"/>
      <c r="I101" s="5">
        <f t="shared" si="4"/>
        <v>0</v>
      </c>
    </row>
    <row r="102" spans="2:9" ht="12.75">
      <c r="B102" s="6" t="s">
        <v>12</v>
      </c>
      <c r="C102" s="6"/>
      <c r="D102" s="6"/>
      <c r="E102" s="6"/>
      <c r="F102" s="6"/>
      <c r="I102" s="5">
        <f>M95</f>
        <v>17.86</v>
      </c>
    </row>
    <row r="103" ht="12.75"/>
    <row r="104" spans="2:9" ht="12.75">
      <c r="B104" s="2" t="s">
        <v>24</v>
      </c>
      <c r="C104" s="3"/>
      <c r="D104" s="3"/>
      <c r="E104" s="3"/>
      <c r="F104" s="3"/>
      <c r="G104" s="3"/>
      <c r="H104" s="3"/>
      <c r="I104" s="4"/>
    </row>
    <row r="105" spans="2:15" ht="12.75">
      <c r="B105" s="7" t="s">
        <v>1</v>
      </c>
      <c r="C105" s="7" t="s">
        <v>2</v>
      </c>
      <c r="G105" s="1" t="s">
        <v>3</v>
      </c>
      <c r="K105" s="1" t="s">
        <v>4</v>
      </c>
      <c r="O105" s="1" t="s">
        <v>17</v>
      </c>
    </row>
    <row r="106" spans="1:19" ht="12.75">
      <c r="A106" s="8">
        <v>1</v>
      </c>
      <c r="B106" s="1">
        <v>3.5</v>
      </c>
      <c r="C106" s="1">
        <v>3.8</v>
      </c>
      <c r="D106" s="1">
        <f>+C106*B106</f>
        <v>13.299999999999999</v>
      </c>
      <c r="G106" s="1">
        <v>3.5</v>
      </c>
      <c r="H106" s="1">
        <v>2</v>
      </c>
      <c r="I106" s="5">
        <f>+H106*G106</f>
        <v>7</v>
      </c>
      <c r="K106" s="1">
        <v>3.5</v>
      </c>
      <c r="L106" s="1">
        <v>1.8</v>
      </c>
      <c r="M106" s="5">
        <f>+L106*K106</f>
        <v>6.3</v>
      </c>
      <c r="R106" s="1">
        <f>3*1.8*0.35</f>
        <v>1.89</v>
      </c>
      <c r="S106" s="5">
        <f>SUM(Q106,R106)</f>
        <v>1.89</v>
      </c>
    </row>
    <row r="107" spans="1:19" ht="12.75">
      <c r="A107" s="8">
        <v>2</v>
      </c>
      <c r="B107" s="1">
        <v>1.8</v>
      </c>
      <c r="C107" s="1">
        <v>3.8</v>
      </c>
      <c r="D107" s="1">
        <f>+C107*B107</f>
        <v>6.84</v>
      </c>
      <c r="G107" s="1">
        <v>0.6</v>
      </c>
      <c r="H107" s="1">
        <v>2</v>
      </c>
      <c r="I107" s="5">
        <f>+H107*G107</f>
        <v>1.2</v>
      </c>
      <c r="K107" s="1">
        <v>1.8</v>
      </c>
      <c r="L107" s="1">
        <v>1.8</v>
      </c>
      <c r="M107" s="5">
        <f>+L107*K107</f>
        <v>3.24</v>
      </c>
      <c r="S107" s="5">
        <f>SUM(Q107,R107)</f>
        <v>0</v>
      </c>
    </row>
    <row r="108" spans="1:19" ht="12.75">
      <c r="A108" s="8">
        <v>3</v>
      </c>
      <c r="B108" s="1">
        <v>1.8</v>
      </c>
      <c r="C108" s="1">
        <v>3.8</v>
      </c>
      <c r="D108" s="1">
        <f>+C108*B108</f>
        <v>6.84</v>
      </c>
      <c r="K108" s="1">
        <v>1.8</v>
      </c>
      <c r="L108" s="1">
        <v>1.8</v>
      </c>
      <c r="M108" s="11">
        <f>+L108*K108+N108</f>
        <v>3.24</v>
      </c>
      <c r="N108" s="7"/>
      <c r="R108" s="6"/>
      <c r="S108" s="5">
        <f>SUM(Q108,R108)</f>
        <v>0</v>
      </c>
    </row>
    <row r="109" spans="1:19" ht="12.75">
      <c r="A109" s="8">
        <v>4</v>
      </c>
      <c r="B109" s="1">
        <v>3.5</v>
      </c>
      <c r="C109" s="1">
        <v>3.8</v>
      </c>
      <c r="D109" s="1">
        <f>+C109*B109</f>
        <v>13.299999999999999</v>
      </c>
      <c r="K109" s="1">
        <v>3.5</v>
      </c>
      <c r="L109" s="1">
        <v>1.8</v>
      </c>
      <c r="M109" s="5">
        <f>+L109*K109</f>
        <v>6.3</v>
      </c>
      <c r="S109" s="5">
        <f>SUM(Q109,R109)</f>
        <v>0</v>
      </c>
    </row>
    <row r="110" spans="4:19" ht="14.25" customHeight="1">
      <c r="D110" s="9">
        <f>SUM(D106:D109)</f>
        <v>40.28</v>
      </c>
      <c r="I110" s="9">
        <f>SUM(I106:I109)</f>
        <v>8.2</v>
      </c>
      <c r="M110" s="9">
        <f>SUM(M106:M109)</f>
        <v>19.08</v>
      </c>
      <c r="S110" s="9">
        <f>SUM(S106:S109)</f>
        <v>1.89</v>
      </c>
    </row>
    <row r="111" spans="2:9" ht="12.75">
      <c r="B111" s="1" t="s">
        <v>7</v>
      </c>
      <c r="G111" s="10"/>
      <c r="I111" s="5">
        <f aca="true" t="shared" si="5" ref="I111:I116">SUM(G111:H111)</f>
        <v>0</v>
      </c>
    </row>
    <row r="112" spans="2:9" ht="12.75">
      <c r="B112" s="1" t="s">
        <v>8</v>
      </c>
      <c r="E112" s="1">
        <v>3.9</v>
      </c>
      <c r="F112" s="1">
        <v>2.2</v>
      </c>
      <c r="G112" s="10">
        <f>+F112*E112</f>
        <v>8.58</v>
      </c>
      <c r="I112" s="5">
        <f t="shared" si="5"/>
        <v>8.58</v>
      </c>
    </row>
    <row r="113" spans="2:9" ht="12.75">
      <c r="B113" s="1" t="s">
        <v>9</v>
      </c>
      <c r="G113" s="10"/>
      <c r="I113" s="5">
        <f t="shared" si="5"/>
        <v>0</v>
      </c>
    </row>
    <row r="114" spans="2:9" ht="12.75">
      <c r="B114" s="1" t="s">
        <v>10</v>
      </c>
      <c r="E114" s="1">
        <v>2</v>
      </c>
      <c r="F114" s="1">
        <v>0.7</v>
      </c>
      <c r="G114" s="10">
        <f>+F114*E114</f>
        <v>1.4</v>
      </c>
      <c r="I114" s="5">
        <f t="shared" si="5"/>
        <v>1.4</v>
      </c>
    </row>
    <row r="115" spans="2:9" ht="12.75">
      <c r="B115" s="1" t="s">
        <v>11</v>
      </c>
      <c r="G115" s="10"/>
      <c r="I115" s="5">
        <f t="shared" si="5"/>
        <v>0</v>
      </c>
    </row>
    <row r="116" spans="2:9" ht="12.75">
      <c r="B116" s="1" t="s">
        <v>20</v>
      </c>
      <c r="G116" s="10"/>
      <c r="I116" s="5">
        <f t="shared" si="5"/>
        <v>0</v>
      </c>
    </row>
    <row r="117" ht="12.75">
      <c r="G117" s="10"/>
    </row>
    <row r="118" ht="10.5" customHeight="1"/>
    <row r="119" spans="2:9" ht="12.75">
      <c r="B119" s="2" t="s">
        <v>25</v>
      </c>
      <c r="C119" s="3"/>
      <c r="D119" s="3"/>
      <c r="E119" s="3"/>
      <c r="F119" s="3"/>
      <c r="G119" s="3"/>
      <c r="H119" s="3"/>
      <c r="I119" s="4"/>
    </row>
    <row r="120" spans="2:15" ht="12.75">
      <c r="B120" s="7" t="s">
        <v>1</v>
      </c>
      <c r="C120" s="7" t="s">
        <v>2</v>
      </c>
      <c r="G120" s="1" t="s">
        <v>3</v>
      </c>
      <c r="K120" s="1" t="s">
        <v>4</v>
      </c>
      <c r="O120" s="1" t="s">
        <v>17</v>
      </c>
    </row>
    <row r="121" spans="1:19" ht="12.75">
      <c r="A121" s="8">
        <v>1</v>
      </c>
      <c r="B121" s="1">
        <v>11</v>
      </c>
      <c r="C121" s="1">
        <v>3.8</v>
      </c>
      <c r="D121" s="1">
        <f>+C121*B121</f>
        <v>41.8</v>
      </c>
      <c r="K121" s="1">
        <v>11</v>
      </c>
      <c r="L121" s="1">
        <v>1.7</v>
      </c>
      <c r="M121" s="5">
        <f>+L121*K121</f>
        <v>18.7</v>
      </c>
      <c r="O121" s="1">
        <v>11</v>
      </c>
      <c r="P121" s="1">
        <v>1.6</v>
      </c>
      <c r="Q121" s="1">
        <f>+P121*O121</f>
        <v>17.6</v>
      </c>
      <c r="R121" s="6">
        <f>-7*1.6-1.4-1.8</f>
        <v>-14.400000000000002</v>
      </c>
      <c r="S121" s="5">
        <f>SUM(Q121,R121)</f>
        <v>3.1999999999999993</v>
      </c>
    </row>
    <row r="122" spans="1:19" ht="12.75">
      <c r="A122" s="8">
        <v>2</v>
      </c>
      <c r="B122" s="1">
        <v>2</v>
      </c>
      <c r="C122" s="1">
        <v>3.8</v>
      </c>
      <c r="D122" s="1">
        <f>+C122*B122</f>
        <v>7.6</v>
      </c>
      <c r="K122" s="1">
        <v>2</v>
      </c>
      <c r="L122" s="1">
        <v>1.7</v>
      </c>
      <c r="M122" s="5">
        <f>+L122*K122</f>
        <v>3.4</v>
      </c>
      <c r="O122" s="1">
        <v>2</v>
      </c>
      <c r="P122" s="1">
        <v>1.6</v>
      </c>
      <c r="Q122" s="1">
        <f>+P122*O122</f>
        <v>3.2</v>
      </c>
      <c r="S122" s="5">
        <f>SUM(Q122,R122)</f>
        <v>3.2</v>
      </c>
    </row>
    <row r="123" spans="1:19" ht="12.75">
      <c r="A123" s="8">
        <v>3</v>
      </c>
      <c r="B123" s="1">
        <v>8.5</v>
      </c>
      <c r="C123" s="1">
        <v>3.8</v>
      </c>
      <c r="D123" s="1">
        <f>+C123*B123</f>
        <v>32.3</v>
      </c>
      <c r="F123" s="1" t="s">
        <v>6</v>
      </c>
      <c r="K123" s="1">
        <v>8.5</v>
      </c>
      <c r="L123" s="1">
        <v>1.7</v>
      </c>
      <c r="M123" s="5">
        <f>+L123*K123</f>
        <v>14.45</v>
      </c>
      <c r="O123" s="1">
        <v>8.5</v>
      </c>
      <c r="P123" s="1">
        <v>1.6</v>
      </c>
      <c r="Q123" s="1">
        <f>+P123*O123</f>
        <v>13.600000000000001</v>
      </c>
      <c r="S123" s="5">
        <f>SUM(Q123,R123)</f>
        <v>13.600000000000001</v>
      </c>
    </row>
    <row r="124" spans="1:19" ht="12.75">
      <c r="A124" s="8">
        <v>4</v>
      </c>
      <c r="B124" s="1">
        <v>3.4</v>
      </c>
      <c r="C124" s="1">
        <v>3.8</v>
      </c>
      <c r="D124" s="1">
        <f>+C124*B124</f>
        <v>12.92</v>
      </c>
      <c r="K124" s="1">
        <v>3.4</v>
      </c>
      <c r="L124" s="1">
        <v>1.7</v>
      </c>
      <c r="M124" s="5">
        <f>+L124*K124</f>
        <v>5.779999999999999</v>
      </c>
      <c r="O124" s="1">
        <v>3.4</v>
      </c>
      <c r="P124" s="1">
        <v>1.6</v>
      </c>
      <c r="Q124" s="1">
        <f>+P124*O124</f>
        <v>5.44</v>
      </c>
      <c r="S124" s="5">
        <f>SUM(Q124,R124)</f>
        <v>5.44</v>
      </c>
    </row>
    <row r="125" spans="1:19" ht="12.75">
      <c r="A125" s="8">
        <v>5</v>
      </c>
      <c r="B125" s="1">
        <v>1.4</v>
      </c>
      <c r="C125" s="1">
        <v>3.8</v>
      </c>
      <c r="D125" s="1">
        <f>+C125*B125</f>
        <v>5.319999999999999</v>
      </c>
      <c r="K125" s="1">
        <v>1.4</v>
      </c>
      <c r="L125" s="1">
        <v>1.7</v>
      </c>
      <c r="M125" s="5">
        <f>+L125*K125</f>
        <v>2.38</v>
      </c>
      <c r="O125" s="1">
        <v>1.4</v>
      </c>
      <c r="P125" s="1">
        <v>1.6</v>
      </c>
      <c r="Q125" s="1">
        <f>+P125*O125</f>
        <v>2.2399999999999998</v>
      </c>
      <c r="S125" s="5">
        <f>SUM(Q125,R125)</f>
        <v>2.2399999999999998</v>
      </c>
    </row>
    <row r="126" spans="4:19" ht="14.25" customHeight="1">
      <c r="D126" s="9">
        <f>SUM(D121:D125)</f>
        <v>99.93999999999998</v>
      </c>
      <c r="I126" s="9">
        <f>SUM(I121:I125)</f>
        <v>0</v>
      </c>
      <c r="M126" s="9">
        <f>SUM(M121:M125)</f>
        <v>44.71</v>
      </c>
      <c r="S126" s="9">
        <f>SUM(S121:S125)</f>
        <v>27.68</v>
      </c>
    </row>
    <row r="127" spans="2:9" ht="12.75">
      <c r="B127" s="1" t="s">
        <v>7</v>
      </c>
      <c r="E127" s="1">
        <v>11</v>
      </c>
      <c r="F127" s="1">
        <v>2</v>
      </c>
      <c r="G127" s="10">
        <f>+F127*E127</f>
        <v>22</v>
      </c>
      <c r="H127" s="1">
        <f>2.5*1.4</f>
        <v>3.5</v>
      </c>
      <c r="I127" s="5">
        <f>SUM(G127:H127)</f>
        <v>25.5</v>
      </c>
    </row>
    <row r="128" spans="2:9" ht="12.75">
      <c r="B128" s="1" t="s">
        <v>8</v>
      </c>
      <c r="E128" s="1">
        <v>11</v>
      </c>
      <c r="F128" s="1">
        <v>2</v>
      </c>
      <c r="G128" s="10">
        <f>+F128*E128</f>
        <v>22</v>
      </c>
      <c r="H128" s="1">
        <f>2.5*1.4</f>
        <v>3.5</v>
      </c>
      <c r="I128" s="5">
        <f>SUM(G128:H128)</f>
        <v>25.5</v>
      </c>
    </row>
    <row r="129" spans="2:9" ht="12.75">
      <c r="B129" s="1" t="s">
        <v>9</v>
      </c>
      <c r="E129" s="1">
        <v>11</v>
      </c>
      <c r="F129" s="1">
        <v>2</v>
      </c>
      <c r="G129" s="10">
        <f>+F129*E129</f>
        <v>22</v>
      </c>
      <c r="H129" s="1">
        <f>2.5*1.4</f>
        <v>3.5</v>
      </c>
      <c r="I129" s="5">
        <f>SUM(G129:H129)</f>
        <v>25.5</v>
      </c>
    </row>
    <row r="130" spans="2:9" ht="12.75">
      <c r="B130" s="1" t="s">
        <v>10</v>
      </c>
      <c r="E130" s="1">
        <v>2</v>
      </c>
      <c r="F130" s="1">
        <v>0.9</v>
      </c>
      <c r="G130" s="10">
        <f>+F130*E130</f>
        <v>1.8</v>
      </c>
      <c r="I130" s="5">
        <f>SUM(G130:H130)</f>
        <v>1.8</v>
      </c>
    </row>
    <row r="131" spans="2:9" ht="12.75">
      <c r="B131" s="1" t="s">
        <v>11</v>
      </c>
      <c r="G131" s="10"/>
      <c r="H131" s="1">
        <v>20</v>
      </c>
      <c r="I131" s="5">
        <f>SUM(G131:H131)</f>
        <v>20</v>
      </c>
    </row>
    <row r="132" spans="2:9" ht="12.75">
      <c r="B132" s="6" t="s">
        <v>12</v>
      </c>
      <c r="C132" s="6"/>
      <c r="D132" s="6"/>
      <c r="E132" s="6"/>
      <c r="F132" s="6"/>
      <c r="I132" s="5">
        <f>M126+Q125+Q124+Q123+Q122+Q121+R121</f>
        <v>72.39000000000001</v>
      </c>
    </row>
    <row r="136" spans="1:15" ht="18.75">
      <c r="A136" s="12" t="s">
        <v>26</v>
      </c>
      <c r="B136" s="13"/>
      <c r="C136" s="13"/>
      <c r="D136" s="13"/>
      <c r="E136" s="13"/>
      <c r="F136" s="13"/>
      <c r="G136" s="13"/>
      <c r="H136" s="13"/>
      <c r="I136" s="14"/>
      <c r="J136" s="13"/>
      <c r="K136" s="13"/>
      <c r="O136" s="1" t="s">
        <v>45</v>
      </c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4"/>
      <c r="J137" s="13"/>
      <c r="K137" s="13"/>
    </row>
    <row r="138" spans="1:11" ht="15.75" customHeight="1">
      <c r="A138" s="13"/>
      <c r="B138" s="6" t="s">
        <v>27</v>
      </c>
      <c r="C138" s="6"/>
      <c r="D138" s="6"/>
      <c r="E138" s="6"/>
      <c r="F138" s="6"/>
      <c r="G138" s="13"/>
      <c r="H138" s="13">
        <f>SUM(M7,M21,M37,M51,M65,M80,M95,M110,M126)</f>
        <v>360.69999999999993</v>
      </c>
      <c r="I138" s="15" t="s">
        <v>28</v>
      </c>
      <c r="J138" s="13"/>
      <c r="K138" s="13"/>
    </row>
    <row r="139" spans="1:11" ht="15.75" customHeight="1">
      <c r="A139" s="13"/>
      <c r="B139" s="6" t="s">
        <v>29</v>
      </c>
      <c r="C139" s="6"/>
      <c r="D139" s="6"/>
      <c r="E139" s="6"/>
      <c r="F139" s="6"/>
      <c r="G139" s="13"/>
      <c r="H139" s="13">
        <f>SUM(S126,S110,S95,S80,S65,S51,S37)</f>
        <v>170.44000000000003</v>
      </c>
      <c r="I139" s="15" t="s">
        <v>28</v>
      </c>
      <c r="J139" s="13"/>
      <c r="K139" s="13"/>
    </row>
    <row r="140" spans="1:11" ht="15.75" customHeight="1">
      <c r="A140" s="13"/>
      <c r="B140" s="6" t="s">
        <v>30</v>
      </c>
      <c r="C140" s="6"/>
      <c r="D140" s="6"/>
      <c r="E140" s="6"/>
      <c r="F140" s="6"/>
      <c r="G140" s="13"/>
      <c r="H140" s="13">
        <f>SUM(I126,I110,I95,I80,I65,I51,I37,I21,I7)</f>
        <v>38.11999999999999</v>
      </c>
      <c r="I140" s="15" t="s">
        <v>28</v>
      </c>
      <c r="J140" s="13"/>
      <c r="K140" s="13"/>
    </row>
    <row r="141" spans="1:11" ht="15.75" customHeight="1">
      <c r="A141" s="13"/>
      <c r="B141" s="6" t="s">
        <v>31</v>
      </c>
      <c r="C141" s="6"/>
      <c r="D141" s="6"/>
      <c r="E141" s="6"/>
      <c r="F141" s="6"/>
      <c r="G141" s="13"/>
      <c r="H141" s="13">
        <f>SUM(I128,I112,I97,I82,I67,I53,I39,I23,I9)</f>
        <v>175.23000000000002</v>
      </c>
      <c r="I141" s="15" t="s">
        <v>28</v>
      </c>
      <c r="J141" s="13"/>
      <c r="K141" s="13"/>
    </row>
    <row r="142" spans="1:11" ht="16.5" customHeight="1">
      <c r="A142" s="13"/>
      <c r="B142" s="6" t="s">
        <v>32</v>
      </c>
      <c r="C142" s="6"/>
      <c r="D142" s="6"/>
      <c r="E142" s="6"/>
      <c r="F142" s="6"/>
      <c r="G142" s="13"/>
      <c r="H142" s="13">
        <f>SUM(I43)</f>
        <v>18.130000000000003</v>
      </c>
      <c r="I142" s="15" t="s">
        <v>28</v>
      </c>
      <c r="J142" s="13"/>
      <c r="K142" s="13"/>
    </row>
    <row r="143" spans="1:11" ht="15.75" customHeight="1">
      <c r="A143" s="13"/>
      <c r="B143" s="6" t="s">
        <v>12</v>
      </c>
      <c r="C143" s="6"/>
      <c r="D143" s="6"/>
      <c r="E143" s="6"/>
      <c r="F143" s="6"/>
      <c r="G143" s="13"/>
      <c r="H143" s="13">
        <f>SUM(I132,I102,I87,I72,I28,I13)</f>
        <v>245.8</v>
      </c>
      <c r="I143" s="15" t="s">
        <v>28</v>
      </c>
      <c r="J143" s="13"/>
      <c r="K143" s="13"/>
    </row>
    <row r="144" spans="1:11" ht="15.75" customHeight="1">
      <c r="A144" s="13"/>
      <c r="B144" s="6" t="s">
        <v>33</v>
      </c>
      <c r="C144" s="6"/>
      <c r="D144" s="6"/>
      <c r="E144" s="6"/>
      <c r="F144" s="6"/>
      <c r="G144" s="13"/>
      <c r="H144" s="13">
        <f>SUM(I131,I115,I127,I111,I100,I96,I81,I85,I70,I66,I52,I56,I38,I42,I26,I22,I12,I8)</f>
        <v>149.88</v>
      </c>
      <c r="I144" s="15" t="s">
        <v>34</v>
      </c>
      <c r="J144" s="13"/>
      <c r="K144" s="13"/>
    </row>
    <row r="145" spans="1:11" ht="15.75" customHeight="1">
      <c r="A145" s="13"/>
      <c r="B145" s="6" t="s">
        <v>35</v>
      </c>
      <c r="C145" s="6"/>
      <c r="D145" s="6"/>
      <c r="E145" s="6"/>
      <c r="F145" s="6"/>
      <c r="G145" s="13"/>
      <c r="H145" s="13">
        <f>SUM(I98,I83,I68,I54,I24,I10)+I129</f>
        <v>114.13</v>
      </c>
      <c r="I145" s="15" t="s">
        <v>28</v>
      </c>
      <c r="J145" s="13"/>
      <c r="K145" s="13"/>
    </row>
    <row r="146" spans="1:11" ht="15.75" customHeight="1">
      <c r="A146" s="13"/>
      <c r="B146" s="6"/>
      <c r="C146" s="6"/>
      <c r="D146" s="6"/>
      <c r="E146" s="6"/>
      <c r="F146" s="6"/>
      <c r="G146" s="13"/>
      <c r="H146" s="13"/>
      <c r="I146" s="14"/>
      <c r="J146" s="13"/>
      <c r="K146" s="13"/>
    </row>
    <row r="147" spans="1:11" ht="15.75" customHeight="1">
      <c r="A147" s="13"/>
      <c r="B147" s="13"/>
      <c r="C147" s="13"/>
      <c r="D147" s="13"/>
      <c r="E147" s="13"/>
      <c r="F147" s="13"/>
      <c r="G147" s="13"/>
      <c r="H147" s="13">
        <f>SUM(H138:H145)</f>
        <v>1272.4300000000003</v>
      </c>
      <c r="I147" s="14"/>
      <c r="J147" s="13"/>
      <c r="K147" s="13"/>
    </row>
    <row r="148" spans="1:11" ht="15.75" customHeight="1">
      <c r="A148" s="13"/>
      <c r="B148" s="13" t="s">
        <v>10</v>
      </c>
      <c r="C148" s="13"/>
      <c r="D148" s="13"/>
      <c r="E148" s="13" t="s">
        <v>36</v>
      </c>
      <c r="F148" s="7" t="s">
        <v>37</v>
      </c>
      <c r="G148" s="13"/>
      <c r="H148" s="13"/>
      <c r="I148" s="14"/>
      <c r="J148" s="13"/>
      <c r="K148" s="13"/>
    </row>
    <row r="149" spans="1:11" ht="15.75" customHeight="1">
      <c r="A149" s="13"/>
      <c r="B149" s="13" t="s">
        <v>10</v>
      </c>
      <c r="C149" s="13"/>
      <c r="D149" s="13"/>
      <c r="E149" s="13" t="s">
        <v>38</v>
      </c>
      <c r="F149" s="7" t="s">
        <v>39</v>
      </c>
      <c r="G149" s="13"/>
      <c r="H149" s="13"/>
      <c r="I149" s="14"/>
      <c r="J149" s="13"/>
      <c r="K149" s="13"/>
    </row>
    <row r="150" spans="1:11" ht="15.75" customHeight="1">
      <c r="A150" s="13"/>
      <c r="B150" s="13" t="s">
        <v>10</v>
      </c>
      <c r="C150" s="13"/>
      <c r="D150" s="13"/>
      <c r="E150" s="13" t="s">
        <v>40</v>
      </c>
      <c r="F150" s="7" t="s">
        <v>39</v>
      </c>
      <c r="G150" s="13"/>
      <c r="H150" s="13"/>
      <c r="I150" s="14"/>
      <c r="J150" s="13"/>
      <c r="K150" s="13"/>
    </row>
    <row r="151" spans="1:11" ht="12.75">
      <c r="A151" s="13"/>
      <c r="B151" s="13"/>
      <c r="C151" s="13"/>
      <c r="D151" s="13"/>
      <c r="E151" s="13"/>
      <c r="F151" s="13"/>
      <c r="G151" s="13"/>
      <c r="H151" s="13"/>
      <c r="I151" s="14"/>
      <c r="J151" s="13"/>
      <c r="K151" s="13"/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4"/>
      <c r="J152" s="13"/>
      <c r="K152" s="1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4"/>
      <c r="J153" s="13"/>
      <c r="K153" s="13"/>
    </row>
    <row r="154" spans="1:11" ht="12.75">
      <c r="A154" s="13"/>
      <c r="B154" s="16" t="s">
        <v>41</v>
      </c>
      <c r="C154" s="13"/>
      <c r="D154" s="13"/>
      <c r="E154" s="13"/>
      <c r="F154" s="13"/>
      <c r="G154" s="13"/>
      <c r="I154" s="14"/>
      <c r="J154" s="13"/>
      <c r="K154" s="13" t="s">
        <v>42</v>
      </c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4"/>
      <c r="J155" s="13"/>
      <c r="K155" s="13"/>
    </row>
    <row r="156" spans="1:11" ht="12.75">
      <c r="A156" s="13"/>
      <c r="B156" s="16" t="s">
        <v>43</v>
      </c>
      <c r="C156" s="13"/>
      <c r="D156" s="13"/>
      <c r="E156" s="13"/>
      <c r="F156" s="13"/>
      <c r="G156" s="13"/>
      <c r="H156" s="13"/>
      <c r="I156" s="14"/>
      <c r="J156" s="13"/>
      <c r="K156" s="13" t="s">
        <v>44</v>
      </c>
    </row>
    <row r="157" spans="1:11" ht="12.75">
      <c r="A157" s="13"/>
      <c r="B157" s="1" t="s">
        <v>14</v>
      </c>
      <c r="C157" s="13"/>
      <c r="D157" s="13"/>
      <c r="E157" s="13"/>
      <c r="F157" s="13"/>
      <c r="G157" s="13"/>
      <c r="I157" s="14"/>
      <c r="J157" s="13"/>
      <c r="K157" s="13" t="s">
        <v>44</v>
      </c>
    </row>
    <row r="158" spans="1:11" ht="12.75">
      <c r="A158" s="13"/>
      <c r="B158" s="13"/>
      <c r="C158" s="13"/>
      <c r="D158" s="13"/>
      <c r="E158" s="13"/>
      <c r="F158" s="13"/>
      <c r="G158" s="13"/>
      <c r="H158" s="14"/>
      <c r="I158" s="14"/>
      <c r="J158" s="13"/>
      <c r="K158" s="13"/>
    </row>
  </sheetData>
  <printOptions/>
  <pageMargins left="0.2" right="0.32" top="0.43" bottom="0.3" header="0.31" footer="0.2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52" sqref="A152:IV158"/>
    </sheetView>
  </sheetViews>
  <sheetFormatPr defaultColWidth="9.00390625" defaultRowHeight="12.75"/>
  <sheetData>
    <row r="1" spans="1:11" s="18" customFormat="1" ht="2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3"/>
      <c r="B2" s="13"/>
      <c r="C2" s="13"/>
      <c r="D2" s="13"/>
      <c r="E2" s="13"/>
      <c r="F2" s="13"/>
      <c r="G2" s="13"/>
      <c r="H2" s="13"/>
      <c r="I2" s="14"/>
      <c r="J2" s="13"/>
      <c r="K2" s="13"/>
    </row>
    <row r="3" spans="1:11" ht="15.75">
      <c r="A3" s="13"/>
      <c r="B3" s="6" t="s">
        <v>27</v>
      </c>
      <c r="C3" s="6"/>
      <c r="D3" s="6"/>
      <c r="E3" s="6"/>
      <c r="F3" s="6"/>
      <c r="G3" s="13"/>
      <c r="H3" s="13">
        <v>360.7</v>
      </c>
      <c r="I3" s="15" t="s">
        <v>28</v>
      </c>
      <c r="J3" s="13"/>
      <c r="K3" s="13"/>
    </row>
    <row r="4" spans="1:11" ht="15.75">
      <c r="A4" s="13"/>
      <c r="B4" s="6" t="s">
        <v>29</v>
      </c>
      <c r="C4" s="6"/>
      <c r="D4" s="6"/>
      <c r="E4" s="6"/>
      <c r="F4" s="6"/>
      <c r="G4" s="13"/>
      <c r="H4" s="13">
        <v>170.44</v>
      </c>
      <c r="I4" s="15" t="s">
        <v>28</v>
      </c>
      <c r="J4" s="13"/>
      <c r="K4" s="13"/>
    </row>
    <row r="5" spans="1:11" ht="15.75">
      <c r="A5" s="13"/>
      <c r="B5" s="6" t="s">
        <v>30</v>
      </c>
      <c r="C5" s="6"/>
      <c r="D5" s="6"/>
      <c r="E5" s="6"/>
      <c r="F5" s="6"/>
      <c r="G5" s="13"/>
      <c r="H5" s="13">
        <v>38.12</v>
      </c>
      <c r="I5" s="15" t="s">
        <v>28</v>
      </c>
      <c r="J5" s="13"/>
      <c r="K5" s="13"/>
    </row>
    <row r="6" spans="1:11" ht="15.75">
      <c r="A6" s="13"/>
      <c r="B6" s="6" t="s">
        <v>31</v>
      </c>
      <c r="C6" s="6"/>
      <c r="D6" s="6"/>
      <c r="E6" s="6"/>
      <c r="F6" s="6"/>
      <c r="G6" s="13"/>
      <c r="H6" s="13">
        <v>175.23</v>
      </c>
      <c r="I6" s="15" t="s">
        <v>28</v>
      </c>
      <c r="J6" s="13"/>
      <c r="K6" s="13"/>
    </row>
    <row r="7" spans="1:11" ht="15.75">
      <c r="A7" s="13"/>
      <c r="B7" s="6" t="s">
        <v>32</v>
      </c>
      <c r="C7" s="6"/>
      <c r="D7" s="6"/>
      <c r="E7" s="6"/>
      <c r="F7" s="6"/>
      <c r="G7" s="13"/>
      <c r="H7" s="13">
        <v>18.13</v>
      </c>
      <c r="I7" s="15" t="s">
        <v>28</v>
      </c>
      <c r="J7" s="13"/>
      <c r="K7" s="13"/>
    </row>
    <row r="8" spans="1:11" ht="15.75">
      <c r="A8" s="13"/>
      <c r="B8" s="6" t="s">
        <v>12</v>
      </c>
      <c r="C8" s="6"/>
      <c r="D8" s="6"/>
      <c r="E8" s="6"/>
      <c r="F8" s="6"/>
      <c r="G8" s="13"/>
      <c r="H8" s="13">
        <v>245.8</v>
      </c>
      <c r="I8" s="15" t="s">
        <v>28</v>
      </c>
      <c r="J8" s="13"/>
      <c r="K8" s="13"/>
    </row>
    <row r="9" spans="1:11" ht="15.75">
      <c r="A9" s="13"/>
      <c r="B9" s="6" t="s">
        <v>33</v>
      </c>
      <c r="C9" s="6"/>
      <c r="D9" s="6"/>
      <c r="E9" s="6"/>
      <c r="F9" s="6"/>
      <c r="G9" s="13"/>
      <c r="H9" s="13">
        <v>149.88</v>
      </c>
      <c r="I9" s="15" t="s">
        <v>28</v>
      </c>
      <c r="J9" s="13"/>
      <c r="K9" s="13"/>
    </row>
    <row r="10" spans="1:11" ht="15.75">
      <c r="A10" s="13"/>
      <c r="B10" s="6" t="s">
        <v>35</v>
      </c>
      <c r="C10" s="6"/>
      <c r="D10" s="6"/>
      <c r="E10" s="6"/>
      <c r="F10" s="6"/>
      <c r="G10" s="13"/>
      <c r="H10" s="13">
        <v>114.13</v>
      </c>
      <c r="I10" s="15" t="s">
        <v>28</v>
      </c>
      <c r="J10" s="13"/>
      <c r="K10" s="13"/>
    </row>
    <row r="11" spans="1:11" ht="12.75">
      <c r="A11" s="13"/>
      <c r="B11" s="6"/>
      <c r="C11" s="6"/>
      <c r="D11" s="6"/>
      <c r="E11" s="6"/>
      <c r="F11" s="6"/>
      <c r="G11" s="13"/>
      <c r="H11" s="13"/>
      <c r="I11" s="14"/>
      <c r="J11" s="13"/>
      <c r="K11" s="13"/>
    </row>
    <row r="12" spans="1:11" ht="15.75">
      <c r="A12" s="13"/>
      <c r="B12" s="13"/>
      <c r="C12" s="13"/>
      <c r="D12" s="13"/>
      <c r="E12" s="13"/>
      <c r="F12" s="13"/>
      <c r="G12" s="13"/>
      <c r="H12" s="13">
        <v>1272.43</v>
      </c>
      <c r="I12" s="15" t="s">
        <v>28</v>
      </c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4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4"/>
      <c r="J14" s="13"/>
      <c r="K14" s="13"/>
    </row>
    <row r="15" spans="1:11" ht="12.75">
      <c r="A15" s="13"/>
      <c r="B15" s="13" t="s">
        <v>10</v>
      </c>
      <c r="C15" s="13"/>
      <c r="D15" s="13"/>
      <c r="E15" s="13" t="s">
        <v>36</v>
      </c>
      <c r="G15" s="13"/>
      <c r="H15" s="7" t="s">
        <v>37</v>
      </c>
      <c r="I15" s="14"/>
      <c r="J15" s="13"/>
      <c r="K15" s="13"/>
    </row>
    <row r="16" spans="1:11" ht="12.75">
      <c r="A16" s="13"/>
      <c r="B16" s="13" t="s">
        <v>10</v>
      </c>
      <c r="C16" s="13"/>
      <c r="D16" s="13"/>
      <c r="E16" s="13" t="s">
        <v>38</v>
      </c>
      <c r="G16" s="13"/>
      <c r="H16" s="7" t="s">
        <v>39</v>
      </c>
      <c r="I16" s="14"/>
      <c r="J16" s="13"/>
      <c r="K16" s="13"/>
    </row>
    <row r="17" spans="1:11" ht="12.75">
      <c r="A17" s="13"/>
      <c r="B17" s="13" t="s">
        <v>10</v>
      </c>
      <c r="C17" s="13"/>
      <c r="D17" s="13"/>
      <c r="E17" s="13" t="s">
        <v>40</v>
      </c>
      <c r="G17" s="13"/>
      <c r="H17" s="7" t="s">
        <v>39</v>
      </c>
      <c r="I17" s="14"/>
      <c r="J17" s="13"/>
      <c r="K17" s="13"/>
    </row>
    <row r="18" spans="1:11" ht="12.75">
      <c r="A18" s="13"/>
      <c r="B18" s="13"/>
      <c r="C18" s="13"/>
      <c r="D18" s="13"/>
      <c r="E18" s="13"/>
      <c r="F18" s="13"/>
      <c r="G18" s="13"/>
      <c r="H18" s="13"/>
      <c r="I18" s="14"/>
      <c r="J18" s="13"/>
      <c r="K18" s="13"/>
    </row>
    <row r="19" spans="1:11" ht="12.75">
      <c r="A19" s="13"/>
      <c r="B19" s="16" t="s">
        <v>41</v>
      </c>
      <c r="C19" s="13"/>
      <c r="D19" s="13"/>
      <c r="E19" s="13"/>
      <c r="F19" s="13"/>
      <c r="G19" s="13"/>
      <c r="I19" s="14"/>
      <c r="J19" s="13"/>
      <c r="K19" s="13" t="s">
        <v>42</v>
      </c>
    </row>
    <row r="20" spans="1:11" ht="12.75">
      <c r="A20" s="13"/>
      <c r="B20" s="13"/>
      <c r="C20" s="13"/>
      <c r="D20" s="13"/>
      <c r="E20" s="13"/>
      <c r="F20" s="13"/>
      <c r="G20" s="13"/>
      <c r="H20" s="13"/>
      <c r="I20" s="14"/>
      <c r="J20" s="13"/>
      <c r="K20" s="13"/>
    </row>
    <row r="21" spans="1:11" ht="12.75">
      <c r="A21" s="13"/>
      <c r="B21" s="16" t="s">
        <v>43</v>
      </c>
      <c r="C21" s="13"/>
      <c r="D21" s="13"/>
      <c r="E21" s="13"/>
      <c r="F21" s="13"/>
      <c r="G21" s="13"/>
      <c r="H21" s="13"/>
      <c r="I21" s="14"/>
      <c r="J21" s="13"/>
      <c r="K21" s="13" t="s">
        <v>44</v>
      </c>
    </row>
    <row r="22" spans="1:11" ht="12.75">
      <c r="A22" s="13"/>
      <c r="B22" s="1" t="s">
        <v>14</v>
      </c>
      <c r="C22" s="13"/>
      <c r="D22" s="13"/>
      <c r="E22" s="13"/>
      <c r="F22" s="13"/>
      <c r="G22" s="13"/>
      <c r="I22" s="14"/>
      <c r="J22" s="13"/>
      <c r="K22" s="13" t="s">
        <v>44</v>
      </c>
    </row>
    <row r="23" spans="1:11" ht="12.75">
      <c r="A23" s="13"/>
      <c r="B23" s="13"/>
      <c r="C23" s="13"/>
      <c r="D23" s="13"/>
      <c r="E23" s="13"/>
      <c r="F23" s="13"/>
      <c r="G23" s="13"/>
      <c r="H23" s="14"/>
      <c r="I23" s="14"/>
      <c r="J23" s="13"/>
      <c r="K23" s="13"/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4"/>
      <c r="J24" s="13"/>
      <c r="K24" s="13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4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4"/>
      <c r="J26" s="13"/>
      <c r="K26" s="13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4"/>
      <c r="J27" s="13"/>
      <c r="K27" s="13"/>
    </row>
    <row r="28" spans="1:11" ht="12.75">
      <c r="A28" s="13"/>
      <c r="B28" s="14"/>
      <c r="C28" s="13"/>
      <c r="D28" s="13"/>
      <c r="E28" s="13"/>
      <c r="F28" s="13"/>
      <c r="G28" s="13"/>
      <c r="H28" s="13"/>
      <c r="I28" s="14"/>
      <c r="J28" s="13"/>
      <c r="K28" s="13"/>
    </row>
    <row r="29" spans="1:11" ht="12.75">
      <c r="A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4"/>
      <c r="J31" s="13"/>
      <c r="K31" s="13"/>
    </row>
  </sheetData>
  <printOptions/>
  <pageMargins left="0.75" right="0.75" top="1" bottom="1" header="0.5" footer="0.5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Sobczak</dc:creator>
  <cp:keywords/>
  <dc:description/>
  <cp:lastModifiedBy>Sylwia Mielcarek</cp:lastModifiedBy>
  <dcterms:created xsi:type="dcterms:W3CDTF">2011-12-08T08:38:18Z</dcterms:created>
  <dcterms:modified xsi:type="dcterms:W3CDTF">2011-12-28T08:26:33Z</dcterms:modified>
  <cp:category/>
  <cp:version/>
  <cp:contentType/>
  <cp:contentStatus/>
</cp:coreProperties>
</file>